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ue Cost Per Pound" sheetId="1" state="visible" r:id="rId1"/>
    <sheet xmlns:r="http://schemas.openxmlformats.org/officeDocument/2006/relationships" name="Item Repricing" sheetId="2" state="visible" r:id="rId2"/>
    <sheet xmlns:r="http://schemas.openxmlformats.org/officeDocument/2006/relationships" name="Re-Spec What-If" sheetId="3" state="visible" r:id="rId3"/>
    <sheet xmlns:r="http://schemas.openxmlformats.org/officeDocument/2006/relationships" name="Beef Waste 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15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FFFFFF"/>
    </font>
    <font>
      <color rgb="002A2622"/>
    </font>
    <font/>
    <font>
      <b val="1"/>
      <color rgb="00B5482E"/>
    </font>
    <font>
      <b val="1"/>
      <color rgb="002A2622"/>
    </font>
    <font>
      <b val="1"/>
    </font>
    <font>
      <color rgb="008F7A6A"/>
      <sz val="9"/>
    </font>
    <font>
      <b val="1"/>
      <color rgb="008F7A6A"/>
      <sz val="9"/>
    </font>
    <font>
      <b val="1"/>
      <color rgb="002E7D4F"/>
      <sz val="13"/>
    </font>
    <font>
      <b val="1"/>
      <color rgb="002E7D4F"/>
    </font>
    <font>
      <b val="1"/>
      <color rgb="00B5482E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wrapText="1"/>
    </xf>
    <xf numFmtId="0" fontId="5" fillId="3" borderId="1" pivotButton="0" quotePrefix="0" xfId="0"/>
    <xf numFmtId="4" fontId="5" fillId="3" borderId="1" pivotButton="0" quotePrefix="0" xfId="0"/>
    <xf numFmtId="164" fontId="5" fillId="3" borderId="1" pivotButton="0" quotePrefix="0" xfId="0"/>
    <xf numFmtId="164" fontId="6" fillId="0" borderId="1" pivotButton="0" quotePrefix="0" xfId="0"/>
    <xf numFmtId="4" fontId="7" fillId="0" borderId="1" pivotButton="0" quotePrefix="0" xfId="0"/>
    <xf numFmtId="4" fontId="6" fillId="0" borderId="1" pivotButton="0" quotePrefix="0" xfId="0"/>
    <xf numFmtId="0" fontId="8" fillId="0" borderId="0" pivotButton="0" quotePrefix="0" xfId="0"/>
    <xf numFmtId="0" fontId="11" fillId="0" borderId="0" applyAlignment="1" pivotButton="0" quotePrefix="0" xfId="0">
      <alignment horizontal="center" wrapText="1"/>
    </xf>
    <xf numFmtId="4" fontId="9" fillId="0" borderId="1" pivotButton="0" quotePrefix="0" xfId="0"/>
    <xf numFmtId="0" fontId="6" fillId="0" borderId="1" pivotButton="0" quotePrefix="0" xfId="0"/>
    <xf numFmtId="4" fontId="10" fillId="0" borderId="0" pivotButton="0" quotePrefix="0" xfId="0"/>
    <xf numFmtId="0" fontId="5" fillId="0" borderId="0" pivotButton="0" quotePrefix="0" xfId="0"/>
    <xf numFmtId="3" fontId="9" fillId="0" borderId="1" pivotButton="0" quotePrefix="0" xfId="0"/>
    <xf numFmtId="3" fontId="12" fillId="0" borderId="1" pivotButton="0" quotePrefix="0" xfId="0"/>
    <xf numFmtId="3" fontId="13" fillId="0" borderId="1" pivotButton="0" quotePrefix="0" xfId="0"/>
    <xf numFmtId="4" fontId="13" fillId="0" borderId="1" pivotButton="0" quotePrefix="0" xfId="0"/>
    <xf numFmtId="3" fontId="14" fillId="0" borderId="1" pivotButton="0" quotePrefix="0" xfId="0"/>
    <xf numFmtId="165" fontId="6" fillId="0" borderId="1" pivotButton="0" quotePrefix="0" xfId="0"/>
  </cellXfs>
  <cellStyles count="1">
    <cellStyle name="Normal" xfId="0" builtinId="0" hidden="0"/>
  </cellStyles>
  <dxfs count="2">
    <dxf>
      <font>
        <b val="1"/>
        <color rgb="009B1C1C"/>
      </font>
      <fill>
        <patternFill patternType="solid">
          <fgColor rgb="00F8D7DA"/>
        </patternFill>
      </fill>
    </dxf>
    <dxf>
      <font>
        <b val="1"/>
        <color rgb="001F5C3A"/>
      </font>
      <fill>
        <patternFill patternType="solid">
          <fgColor rgb="00DFF3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16" customWidth="1" min="4" max="4"/>
    <col width="18" customWidth="1" min="5" max="5"/>
    <col width="18" customWidth="1" min="6" max="6"/>
    <col width="16" customWidth="1" min="7" max="7"/>
  </cols>
  <sheetData>
    <row r="1">
      <c r="A1" s="1" t="inlineStr">
        <is>
          <t>Beef: True Cost Per Usable Pound</t>
        </is>
      </c>
    </row>
    <row r="2">
      <c r="A2" s="2" t="inlineStr">
        <is>
          <t>The Restaurant Owner Hub  ·  free tool</t>
        </is>
      </c>
    </row>
    <row r="3">
      <c r="A3" s="3" t="inlineStr">
        <is>
          <t>Invoice price is NOT your cost. After trim and cook loss you use fewer pounds than you buy. Fill the yellow cells.</t>
        </is>
      </c>
    </row>
    <row r="5">
      <c r="A5" s="4" t="inlineStr">
        <is>
          <t>Beef item / cut</t>
        </is>
      </c>
      <c r="B5" s="4" t="inlineStr">
        <is>
          <t>Invoice $/lb</t>
        </is>
      </c>
      <c r="C5" s="4" t="inlineStr">
        <is>
          <t>Trim yield %</t>
        </is>
      </c>
      <c r="D5" s="4" t="inlineStr">
        <is>
          <t>Cook yield %</t>
        </is>
      </c>
      <c r="E5" s="4" t="inlineStr">
        <is>
          <t>Usable yield %</t>
        </is>
      </c>
      <c r="F5" s="4" t="inlineStr">
        <is>
          <t>TRUE $/usable lb</t>
        </is>
      </c>
      <c r="G5" s="4" t="inlineStr">
        <is>
          <t>$ per ounce</t>
        </is>
      </c>
    </row>
    <row r="6">
      <c r="A6" s="5" t="inlineStr">
        <is>
          <t>Ground beef 80/20</t>
        </is>
      </c>
      <c r="B6" s="6" t="n">
        <v>6.75</v>
      </c>
      <c r="C6" s="7" t="n">
        <v>1</v>
      </c>
      <c r="D6" s="7" t="n">
        <v>0.75</v>
      </c>
      <c r="E6" s="8">
        <f>IF(A6="","",C6*D6)</f>
        <v/>
      </c>
      <c r="F6" s="9">
        <f>IF(OR(A6="",E6=0),"",B6/E6)</f>
        <v/>
      </c>
      <c r="G6" s="10">
        <f>IF(F6="","",F6/16)</f>
        <v/>
      </c>
    </row>
    <row r="7">
      <c r="A7" s="5" t="inlineStr">
        <is>
          <t>Chuck roll (whole)</t>
        </is>
      </c>
      <c r="B7" s="6" t="n">
        <v>5.6</v>
      </c>
      <c r="C7" s="7" t="n">
        <v>0.78</v>
      </c>
      <c r="D7" s="7" t="n">
        <v>0.72</v>
      </c>
      <c r="E7" s="8">
        <f>IF(A7="","",C7*D7)</f>
        <v/>
      </c>
      <c r="F7" s="9">
        <f>IF(OR(A7="",E7=0),"",B7/E7)</f>
        <v/>
      </c>
      <c r="G7" s="10">
        <f>IF(F7="","",F7/16)</f>
        <v/>
      </c>
    </row>
    <row r="8">
      <c r="A8" s="5" t="inlineStr">
        <is>
          <t>Ribeye (whole, break down)</t>
        </is>
      </c>
      <c r="B8" s="6" t="n">
        <v>13.9</v>
      </c>
      <c r="C8" s="7" t="n">
        <v>0.82</v>
      </c>
      <c r="D8" s="7" t="n">
        <v>0.85</v>
      </c>
      <c r="E8" s="8">
        <f>IF(A8="","",C8*D8)</f>
        <v/>
      </c>
      <c r="F8" s="9">
        <f>IF(OR(A8="",E8=0),"",B8/E8)</f>
        <v/>
      </c>
      <c r="G8" s="10">
        <f>IF(F8="","",F8/16)</f>
        <v/>
      </c>
    </row>
    <row r="9">
      <c r="A9" s="5" t="inlineStr">
        <is>
          <t>Brisket (packer)</t>
        </is>
      </c>
      <c r="B9" s="6" t="n">
        <v>5.56</v>
      </c>
      <c r="C9" s="7" t="n">
        <v>0.68</v>
      </c>
      <c r="D9" s="7" t="n">
        <v>0.6</v>
      </c>
      <c r="E9" s="8">
        <f>IF(A9="","",C9*D9)</f>
        <v/>
      </c>
      <c r="F9" s="9">
        <f>IF(OR(A9="",E9=0),"",B9/E9)</f>
        <v/>
      </c>
      <c r="G9" s="10">
        <f>IF(F9="","",F9/16)</f>
        <v/>
      </c>
    </row>
    <row r="10">
      <c r="A10" s="5" t="inlineStr">
        <is>
          <t>Short rib (bone-in)</t>
        </is>
      </c>
      <c r="B10" s="6" t="n">
        <v>9.4</v>
      </c>
      <c r="C10" s="7" t="n">
        <v>0.55</v>
      </c>
      <c r="D10" s="7" t="n">
        <v>0.8</v>
      </c>
      <c r="E10" s="8">
        <f>IF(A10="","",C10*D10)</f>
        <v/>
      </c>
      <c r="F10" s="9">
        <f>IF(OR(A10="",E10=0),"",B10/E10)</f>
        <v/>
      </c>
      <c r="G10" s="10">
        <f>IF(F10="","",F10/16)</f>
        <v/>
      </c>
    </row>
    <row r="11">
      <c r="A11" s="5" t="inlineStr">
        <is>
          <t>Flat iron</t>
        </is>
      </c>
      <c r="B11" s="6" t="n">
        <v>8.1</v>
      </c>
      <c r="C11" s="7" t="n">
        <v>0.92</v>
      </c>
      <c r="D11" s="7" t="n">
        <v>0.85</v>
      </c>
      <c r="E11" s="8">
        <f>IF(A11="","",C11*D11)</f>
        <v/>
      </c>
      <c r="F11" s="9">
        <f>IF(OR(A11="",E11=0),"",B11/E11)</f>
        <v/>
      </c>
      <c r="G11" s="10">
        <f>IF(F11="","",F11/16)</f>
        <v/>
      </c>
    </row>
    <row r="12">
      <c r="A12" s="5" t="inlineStr">
        <is>
          <t>Tri-tip</t>
        </is>
      </c>
      <c r="B12" s="6" t="n">
        <v>7.4</v>
      </c>
      <c r="C12" s="7" t="n">
        <v>0.88</v>
      </c>
      <c r="D12" s="7" t="n">
        <v>0.82</v>
      </c>
      <c r="E12" s="8">
        <f>IF(A12="","",C12*D12)</f>
        <v/>
      </c>
      <c r="F12" s="9">
        <f>IF(OR(A12="",E12=0),"",B12/E12)</f>
        <v/>
      </c>
      <c r="G12" s="10">
        <f>IF(F12="","",F12/16)</f>
        <v/>
      </c>
    </row>
    <row r="13">
      <c r="A13" s="5" t="inlineStr">
        <is>
          <t>Stew / braising beef</t>
        </is>
      </c>
      <c r="B13" s="6" t="n">
        <v>6.2</v>
      </c>
      <c r="C13" s="7" t="n">
        <v>0.95</v>
      </c>
      <c r="D13" s="7" t="n">
        <v>0.7</v>
      </c>
      <c r="E13" s="8">
        <f>IF(A13="","",C13*D13)</f>
        <v/>
      </c>
      <c r="F13" s="9">
        <f>IF(OR(A13="",E13=0),"",B13/E13)</f>
        <v/>
      </c>
      <c r="G13" s="10">
        <f>IF(F13="","",F13/16)</f>
        <v/>
      </c>
    </row>
    <row r="14">
      <c r="A14" s="5" t="inlineStr"/>
      <c r="B14" s="6" t="inlineStr"/>
      <c r="C14" s="7" t="inlineStr"/>
      <c r="D14" s="7" t="inlineStr"/>
      <c r="E14" s="8">
        <f>IF(A14="","",C14*D14)</f>
        <v/>
      </c>
      <c r="F14" s="9">
        <f>IF(OR(A14="",E14=0),"",B14/E14)</f>
        <v/>
      </c>
      <c r="G14" s="10">
        <f>IF(F14="","",F14/16)</f>
        <v/>
      </c>
    </row>
    <row r="15">
      <c r="A15" s="5" t="inlineStr"/>
      <c r="B15" s="6" t="inlineStr"/>
      <c r="C15" s="7" t="inlineStr"/>
      <c r="D15" s="7" t="inlineStr"/>
      <c r="E15" s="8">
        <f>IF(A15="","",C15*D15)</f>
        <v/>
      </c>
      <c r="F15" s="9">
        <f>IF(OR(A15="",E15=0),"",B15/E15)</f>
        <v/>
      </c>
      <c r="G15" s="10">
        <f>IF(F15="","",F15/16)</f>
        <v/>
      </c>
    </row>
    <row r="16">
      <c r="A16" s="5" t="inlineStr"/>
      <c r="B16" s="6" t="inlineStr"/>
      <c r="C16" s="7" t="inlineStr"/>
      <c r="D16" s="7" t="inlineStr"/>
      <c r="E16" s="8">
        <f>IF(A16="","",C16*D16)</f>
        <v/>
      </c>
      <c r="F16" s="9">
        <f>IF(OR(A16="",E16=0),"",B16/E16)</f>
        <v/>
      </c>
      <c r="G16" s="10">
        <f>IF(F16="","",F16/16)</f>
        <v/>
      </c>
    </row>
    <row r="18">
      <c r="A18" s="3" t="inlineStr">
        <is>
          <t>Trim yield = usable meat after fat/bone removal. Cook yield = weight left after cooking. Weigh it once; use real numbers.</t>
        </is>
      </c>
    </row>
    <row r="19">
      <c r="A19" s="3" t="inlineStr">
        <is>
          <t>Example: brisket at $5.56/lb with 68% trim and 60% cook yield actually costs about $13.63 per pound you serve.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26"/>
  <sheetViews>
    <sheetView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4" customWidth="1" min="3" max="3"/>
    <col width="13" customWidth="1" min="4" max="4"/>
    <col width="14" customWidth="1" min="5" max="5"/>
    <col width="13" customWidth="1" min="6" max="6"/>
    <col width="13" customWidth="1" min="7" max="7"/>
    <col width="13" customWidth="1" min="8" max="8"/>
    <col width="15" customWidth="1" min="9" max="9"/>
    <col width="13" customWidth="1" min="10" max="10"/>
    <col width="26" customWidth="1" min="11" max="11"/>
    <col width="12" customWidth="1" min="13" max="13"/>
    <col width="13" customWidth="1" min="14" max="14"/>
    <col width="14" customWidth="1" min="15" max="15"/>
  </cols>
  <sheetData>
    <row r="1">
      <c r="A1" s="1" t="inlineStr">
        <is>
          <t>Which Beef Items Need a Price Change</t>
        </is>
      </c>
    </row>
    <row r="2">
      <c r="A2" s="2" t="inlineStr">
        <is>
          <t>The Restaurant Owner Hub  ·  free tool</t>
        </is>
      </c>
    </row>
    <row r="3">
      <c r="A3" s="3" t="inlineStr">
        <is>
          <t>Enter each beef item. Column J is what you SHOULD charge to hit the target in F3.</t>
        </is>
      </c>
      <c r="D3" s="11" t="inlineStr">
        <is>
          <t>Target food cost %</t>
        </is>
      </c>
      <c r="F3" s="7" t="n">
        <v>0.3</v>
      </c>
    </row>
    <row r="5">
      <c r="A5" s="4" t="inlineStr">
        <is>
          <t>Menu item</t>
        </is>
      </c>
      <c r="B5" s="4" t="inlineStr">
        <is>
          <t>Oz served</t>
        </is>
      </c>
      <c r="C5" s="4" t="inlineStr">
        <is>
          <t>True $/usable lb</t>
        </is>
      </c>
      <c r="D5" s="4" t="inlineStr">
        <is>
          <t>Beef cost $</t>
        </is>
      </c>
      <c r="E5" s="4" t="inlineStr">
        <is>
          <t>Other plate cost $</t>
        </is>
      </c>
      <c r="F5" s="4" t="inlineStr">
        <is>
          <t>TOTAL cost $</t>
        </is>
      </c>
      <c r="G5" s="4" t="inlineStr">
        <is>
          <t>Menu price $</t>
        </is>
      </c>
      <c r="H5" s="4" t="inlineStr">
        <is>
          <t>Food cost %</t>
        </is>
      </c>
      <c r="I5" s="4" t="inlineStr">
        <is>
          <t>Weekly units</t>
        </is>
      </c>
      <c r="J5" s="4" t="inlineStr">
        <is>
          <t>PRICE TO HIT TARGET $</t>
        </is>
      </c>
      <c r="K5" s="4" t="inlineStr">
        <is>
          <t>Verdict</t>
        </is>
      </c>
      <c r="M5" s="12" t="inlineStr">
        <is>
          <t>wk beef $</t>
        </is>
      </c>
      <c r="N5" s="12" t="inlineStr">
        <is>
          <t>wk rev now $</t>
        </is>
      </c>
      <c r="O5" s="12" t="inlineStr">
        <is>
          <t>wk rev target $</t>
        </is>
      </c>
    </row>
    <row r="6">
      <c r="A6" s="5" t="inlineStr">
        <is>
          <t>Classic burger</t>
        </is>
      </c>
      <c r="B6" s="5" t="n">
        <v>6</v>
      </c>
      <c r="C6" s="6" t="n">
        <v>9.050000000000001</v>
      </c>
      <c r="D6" s="10">
        <f>IF(A6="","",B6/16*C6)</f>
        <v/>
      </c>
      <c r="E6" s="6" t="n">
        <v>1.75</v>
      </c>
      <c r="F6" s="13">
        <f>IF(A6="","",D6+IF(E6="",0,E6))</f>
        <v/>
      </c>
      <c r="G6" s="6" t="n">
        <v>16</v>
      </c>
      <c r="H6" s="8">
        <f>IF(OR(A6="",G6=0),"",F6/G6)</f>
        <v/>
      </c>
      <c r="I6" s="5" t="n">
        <v>120</v>
      </c>
      <c r="J6" s="9">
        <f>IF(OR(A6="",$F$3=0),"",CEILING(F6/$F$3,0.25))</f>
        <v/>
      </c>
      <c r="K6" s="14">
        <f>IF(A6="","",IF(H6&lt;=$F$3,"On target - hold",IF(H6&lt;=$F$3+0.05,"Reprice or re-spec","URGENT - fix this week")))</f>
        <v/>
      </c>
      <c r="M6" s="15">
        <f>IF(N(D6)*N(I6)=0,0,D6*I6)</f>
        <v/>
      </c>
      <c r="N6" s="15">
        <f>IF(N(G6)*N(I6)=0,0,G6*I6)</f>
        <v/>
      </c>
      <c r="O6" s="15">
        <f>IF(N(J6)*N(I6)=0,0,J6*I6)</f>
        <v/>
      </c>
    </row>
    <row r="7">
      <c r="A7" s="5" t="inlineStr">
        <is>
          <t>Ribeye 12 oz</t>
        </is>
      </c>
      <c r="B7" s="5" t="n">
        <v>12</v>
      </c>
      <c r="C7" s="6" t="n">
        <v>16.35</v>
      </c>
      <c r="D7" s="10">
        <f>IF(A7="","",B7/16*C7)</f>
        <v/>
      </c>
      <c r="E7" s="6" t="n">
        <v>3.1</v>
      </c>
      <c r="F7" s="13">
        <f>IF(A7="","",D7+IF(E7="",0,E7))</f>
        <v/>
      </c>
      <c r="G7" s="6" t="n">
        <v>38</v>
      </c>
      <c r="H7" s="8">
        <f>IF(OR(A7="",G7=0),"",F7/G7)</f>
        <v/>
      </c>
      <c r="I7" s="5" t="n">
        <v>42</v>
      </c>
      <c r="J7" s="9">
        <f>IF(OR(A7="",$F$3=0),"",CEILING(F7/$F$3,0.25))</f>
        <v/>
      </c>
      <c r="K7" s="14">
        <f>IF(A7="","",IF(H7&lt;=$F$3,"On target - hold",IF(H7&lt;=$F$3+0.05,"Reprice or re-spec","URGENT - fix this week")))</f>
        <v/>
      </c>
      <c r="M7" s="15">
        <f>IF(N(D7)*N(I7)=0,0,D7*I7)</f>
        <v/>
      </c>
      <c r="N7" s="15">
        <f>IF(N(G7)*N(I7)=0,0,G7*I7)</f>
        <v/>
      </c>
      <c r="O7" s="15">
        <f>IF(N(J7)*N(I7)=0,0,J7*I7)</f>
        <v/>
      </c>
    </row>
    <row r="8">
      <c r="A8" s="5" t="inlineStr">
        <is>
          <t>Beef chili bowl</t>
        </is>
      </c>
      <c r="B8" s="5" t="n">
        <v>4</v>
      </c>
      <c r="C8" s="6" t="n">
        <v>7.2</v>
      </c>
      <c r="D8" s="10">
        <f>IF(A8="","",B8/16*C8)</f>
        <v/>
      </c>
      <c r="E8" s="6" t="n">
        <v>1.55</v>
      </c>
      <c r="F8" s="13">
        <f>IF(A8="","",D8+IF(E8="",0,E8))</f>
        <v/>
      </c>
      <c r="G8" s="6" t="n">
        <v>12</v>
      </c>
      <c r="H8" s="8">
        <f>IF(OR(A8="",G8=0),"",F8/G8)</f>
        <v/>
      </c>
      <c r="I8" s="5" t="n">
        <v>65</v>
      </c>
      <c r="J8" s="9">
        <f>IF(OR(A8="",$F$3=0),"",CEILING(F8/$F$3,0.25))</f>
        <v/>
      </c>
      <c r="K8" s="14">
        <f>IF(A8="","",IF(H8&lt;=$F$3,"On target - hold",IF(H8&lt;=$F$3+0.05,"Reprice or re-spec","URGENT - fix this week")))</f>
        <v/>
      </c>
      <c r="M8" s="15">
        <f>IF(N(D8)*N(I8)=0,0,D8*I8)</f>
        <v/>
      </c>
      <c r="N8" s="15">
        <f>IF(N(G8)*N(I8)=0,0,G8*I8)</f>
        <v/>
      </c>
      <c r="O8" s="15">
        <f>IF(N(J8)*N(I8)=0,0,J8*I8)</f>
        <v/>
      </c>
    </row>
    <row r="9">
      <c r="A9" s="5" t="inlineStr">
        <is>
          <t>Braised short rib</t>
        </is>
      </c>
      <c r="B9" s="5" t="n">
        <v>8</v>
      </c>
      <c r="C9" s="6" t="n">
        <v>19.1</v>
      </c>
      <c r="D9" s="10">
        <f>IF(A9="","",B9/16*C9)</f>
        <v/>
      </c>
      <c r="E9" s="6" t="n">
        <v>3.35</v>
      </c>
      <c r="F9" s="13">
        <f>IF(A9="","",D9+IF(E9="",0,E9))</f>
        <v/>
      </c>
      <c r="G9" s="6" t="n">
        <v>32</v>
      </c>
      <c r="H9" s="8">
        <f>IF(OR(A9="",G9=0),"",F9/G9)</f>
        <v/>
      </c>
      <c r="I9" s="5" t="n">
        <v>38</v>
      </c>
      <c r="J9" s="9">
        <f>IF(OR(A9="",$F$3=0),"",CEILING(F9/$F$3,0.25))</f>
        <v/>
      </c>
      <c r="K9" s="14">
        <f>IF(A9="","",IF(H9&lt;=$F$3,"On target - hold",IF(H9&lt;=$F$3+0.05,"Reprice or re-spec","URGENT - fix this week")))</f>
        <v/>
      </c>
      <c r="M9" s="15">
        <f>IF(N(D9)*N(I9)=0,0,D9*I9)</f>
        <v/>
      </c>
      <c r="N9" s="15">
        <f>IF(N(G9)*N(I9)=0,0,G9*I9)</f>
        <v/>
      </c>
      <c r="O9" s="15">
        <f>IF(N(J9)*N(I9)=0,0,J9*I9)</f>
        <v/>
      </c>
    </row>
    <row r="10">
      <c r="A10" s="5" t="inlineStr">
        <is>
          <t>Steak taco (3)</t>
        </is>
      </c>
      <c r="B10" s="5" t="n">
        <v>5</v>
      </c>
      <c r="C10" s="6" t="n">
        <v>9.1</v>
      </c>
      <c r="D10" s="10">
        <f>IF(A10="","",B10/16*C10)</f>
        <v/>
      </c>
      <c r="E10" s="6" t="n">
        <v>1.9</v>
      </c>
      <c r="F10" s="13">
        <f>IF(A10="","",D10+IF(E10="",0,E10))</f>
        <v/>
      </c>
      <c r="G10" s="6" t="n">
        <v>17</v>
      </c>
      <c r="H10" s="8">
        <f>IF(OR(A10="",G10=0),"",F10/G10)</f>
        <v/>
      </c>
      <c r="I10" s="5" t="n">
        <v>80</v>
      </c>
      <c r="J10" s="9">
        <f>IF(OR(A10="",$F$3=0),"",CEILING(F10/$F$3,0.25))</f>
        <v/>
      </c>
      <c r="K10" s="14">
        <f>IF(A10="","",IF(H10&lt;=$F$3,"On target - hold",IF(H10&lt;=$F$3+0.05,"Reprice or re-spec","URGENT - fix this week")))</f>
        <v/>
      </c>
      <c r="M10" s="15">
        <f>IF(N(D10)*N(I10)=0,0,D10*I10)</f>
        <v/>
      </c>
      <c r="N10" s="15">
        <f>IF(N(G10)*N(I10)=0,0,G10*I10)</f>
        <v/>
      </c>
      <c r="O10" s="15">
        <f>IF(N(J10)*N(I10)=0,0,J10*I10)</f>
        <v/>
      </c>
    </row>
    <row r="11">
      <c r="A11" s="5" t="inlineStr">
        <is>
          <t>French dip</t>
        </is>
      </c>
      <c r="B11" s="5" t="n">
        <v>6</v>
      </c>
      <c r="C11" s="6" t="n">
        <v>9.6</v>
      </c>
      <c r="D11" s="10">
        <f>IF(A11="","",B11/16*C11)</f>
        <v/>
      </c>
      <c r="E11" s="6" t="n">
        <v>2.05</v>
      </c>
      <c r="F11" s="13">
        <f>IF(A11="","",D11+IF(E11="",0,E11))</f>
        <v/>
      </c>
      <c r="G11" s="6" t="n">
        <v>19</v>
      </c>
      <c r="H11" s="8">
        <f>IF(OR(A11="",G11=0),"",F11/G11)</f>
        <v/>
      </c>
      <c r="I11" s="5" t="n">
        <v>54</v>
      </c>
      <c r="J11" s="9">
        <f>IF(OR(A11="",$F$3=0),"",CEILING(F11/$F$3,0.25))</f>
        <v/>
      </c>
      <c r="K11" s="14">
        <f>IF(A11="","",IF(H11&lt;=$F$3,"On target - hold",IF(H11&lt;=$F$3+0.05,"Reprice or re-spec","URGENT - fix this week")))</f>
        <v/>
      </c>
      <c r="M11" s="15">
        <f>IF(N(D11)*N(I11)=0,0,D11*I11)</f>
        <v/>
      </c>
      <c r="N11" s="15">
        <f>IF(N(G11)*N(I11)=0,0,G11*I11)</f>
        <v/>
      </c>
      <c r="O11" s="15">
        <f>IF(N(J11)*N(I11)=0,0,J11*I11)</f>
        <v/>
      </c>
    </row>
    <row r="12">
      <c r="A12" s="5" t="inlineStr"/>
      <c r="B12" s="5" t="inlineStr"/>
      <c r="C12" s="6" t="inlineStr"/>
      <c r="D12" s="10">
        <f>IF(A12="","",B12/16*C12)</f>
        <v/>
      </c>
      <c r="E12" s="6" t="inlineStr"/>
      <c r="F12" s="13">
        <f>IF(A12="","",D12+IF(E12="",0,E12))</f>
        <v/>
      </c>
      <c r="G12" s="6" t="inlineStr"/>
      <c r="H12" s="8">
        <f>IF(OR(A12="",G12=0),"",F12/G12)</f>
        <v/>
      </c>
      <c r="I12" s="5" t="inlineStr"/>
      <c r="J12" s="9">
        <f>IF(OR(A12="",$F$3=0),"",CEILING(F12/$F$3,0.25))</f>
        <v/>
      </c>
      <c r="K12" s="14">
        <f>IF(A12="","",IF(H12&lt;=$F$3,"On target - hold",IF(H12&lt;=$F$3+0.05,"Reprice or re-spec","URGENT - fix this week")))</f>
        <v/>
      </c>
      <c r="M12" s="15">
        <f>IF(N(D12)*N(I12)=0,0,D12*I12)</f>
        <v/>
      </c>
      <c r="N12" s="15">
        <f>IF(N(G12)*N(I12)=0,0,G12*I12)</f>
        <v/>
      </c>
      <c r="O12" s="15">
        <f>IF(N(J12)*N(I12)=0,0,J12*I12)</f>
        <v/>
      </c>
    </row>
    <row r="13">
      <c r="A13" s="5" t="inlineStr"/>
      <c r="B13" s="5" t="inlineStr"/>
      <c r="C13" s="6" t="inlineStr"/>
      <c r="D13" s="10">
        <f>IF(A13="","",B13/16*C13)</f>
        <v/>
      </c>
      <c r="E13" s="6" t="inlineStr"/>
      <c r="F13" s="13">
        <f>IF(A13="","",D13+IF(E13="",0,E13))</f>
        <v/>
      </c>
      <c r="G13" s="6" t="inlineStr"/>
      <c r="H13" s="8">
        <f>IF(OR(A13="",G13=0),"",F13/G13)</f>
        <v/>
      </c>
      <c r="I13" s="5" t="inlineStr"/>
      <c r="J13" s="9">
        <f>IF(OR(A13="",$F$3=0),"",CEILING(F13/$F$3,0.25))</f>
        <v/>
      </c>
      <c r="K13" s="14">
        <f>IF(A13="","",IF(H13&lt;=$F$3,"On target - hold",IF(H13&lt;=$F$3+0.05,"Reprice or re-spec","URGENT - fix this week")))</f>
        <v/>
      </c>
      <c r="M13" s="15">
        <f>IF(N(D13)*N(I13)=0,0,D13*I13)</f>
        <v/>
      </c>
      <c r="N13" s="15">
        <f>IF(N(G13)*N(I13)=0,0,G13*I13)</f>
        <v/>
      </c>
      <c r="O13" s="15">
        <f>IF(N(J13)*N(I13)=0,0,J13*I13)</f>
        <v/>
      </c>
    </row>
    <row r="14">
      <c r="A14" s="5" t="inlineStr"/>
      <c r="B14" s="5" t="inlineStr"/>
      <c r="C14" s="6" t="inlineStr"/>
      <c r="D14" s="10">
        <f>IF(A14="","",B14/16*C14)</f>
        <v/>
      </c>
      <c r="E14" s="6" t="inlineStr"/>
      <c r="F14" s="13">
        <f>IF(A14="","",D14+IF(E14="",0,E14))</f>
        <v/>
      </c>
      <c r="G14" s="6" t="inlineStr"/>
      <c r="H14" s="8">
        <f>IF(OR(A14="",G14=0),"",F14/G14)</f>
        <v/>
      </c>
      <c r="I14" s="5" t="inlineStr"/>
      <c r="J14" s="9">
        <f>IF(OR(A14="",$F$3=0),"",CEILING(F14/$F$3,0.25))</f>
        <v/>
      </c>
      <c r="K14" s="14">
        <f>IF(A14="","",IF(H14&lt;=$F$3,"On target - hold",IF(H14&lt;=$F$3+0.05,"Reprice or re-spec","URGENT - fix this week")))</f>
        <v/>
      </c>
      <c r="M14" s="15">
        <f>IF(N(D14)*N(I14)=0,0,D14*I14)</f>
        <v/>
      </c>
      <c r="N14" s="15">
        <f>IF(N(G14)*N(I14)=0,0,G14*I14)</f>
        <v/>
      </c>
      <c r="O14" s="15">
        <f>IF(N(J14)*N(I14)=0,0,J14*I14)</f>
        <v/>
      </c>
    </row>
    <row r="15">
      <c r="A15" s="5" t="inlineStr"/>
      <c r="B15" s="5" t="inlineStr"/>
      <c r="C15" s="6" t="inlineStr"/>
      <c r="D15" s="10">
        <f>IF(A15="","",B15/16*C15)</f>
        <v/>
      </c>
      <c r="E15" s="6" t="inlineStr"/>
      <c r="F15" s="13">
        <f>IF(A15="","",D15+IF(E15="",0,E15))</f>
        <v/>
      </c>
      <c r="G15" s="6" t="inlineStr"/>
      <c r="H15" s="8">
        <f>IF(OR(A15="",G15=0),"",F15/G15)</f>
        <v/>
      </c>
      <c r="I15" s="5" t="inlineStr"/>
      <c r="J15" s="9">
        <f>IF(OR(A15="",$F$3=0),"",CEILING(F15/$F$3,0.25))</f>
        <v/>
      </c>
      <c r="K15" s="14">
        <f>IF(A15="","",IF(H15&lt;=$F$3,"On target - hold",IF(H15&lt;=$F$3+0.05,"Reprice or re-spec","URGENT - fix this week")))</f>
        <v/>
      </c>
      <c r="M15" s="15">
        <f>IF(N(D15)*N(I15)=0,0,D15*I15)</f>
        <v/>
      </c>
      <c r="N15" s="15">
        <f>IF(N(G15)*N(I15)=0,0,G15*I15)</f>
        <v/>
      </c>
      <c r="O15" s="15">
        <f>IF(N(J15)*N(I15)=0,0,J15*I15)</f>
        <v/>
      </c>
    </row>
    <row r="16">
      <c r="A16" s="5" t="inlineStr"/>
      <c r="B16" s="5" t="inlineStr"/>
      <c r="C16" s="6" t="inlineStr"/>
      <c r="D16" s="10">
        <f>IF(A16="","",B16/16*C16)</f>
        <v/>
      </c>
      <c r="E16" s="6" t="inlineStr"/>
      <c r="F16" s="13">
        <f>IF(A16="","",D16+IF(E16="",0,E16))</f>
        <v/>
      </c>
      <c r="G16" s="6" t="inlineStr"/>
      <c r="H16" s="8">
        <f>IF(OR(A16="",G16=0),"",F16/G16)</f>
        <v/>
      </c>
      <c r="I16" s="5" t="inlineStr"/>
      <c r="J16" s="9">
        <f>IF(OR(A16="",$F$3=0),"",CEILING(F16/$F$3,0.25))</f>
        <v/>
      </c>
      <c r="K16" s="14">
        <f>IF(A16="","",IF(H16&lt;=$F$3,"On target - hold",IF(H16&lt;=$F$3+0.05,"Reprice or re-spec","URGENT - fix this week")))</f>
        <v/>
      </c>
      <c r="M16" s="15">
        <f>IF(N(D16)*N(I16)=0,0,D16*I16)</f>
        <v/>
      </c>
      <c r="N16" s="15">
        <f>IF(N(G16)*N(I16)=0,0,G16*I16)</f>
        <v/>
      </c>
      <c r="O16" s="15">
        <f>IF(N(J16)*N(I16)=0,0,J16*I16)</f>
        <v/>
      </c>
    </row>
    <row r="17">
      <c r="A17" s="5" t="inlineStr"/>
      <c r="B17" s="5" t="inlineStr"/>
      <c r="C17" s="6" t="inlineStr"/>
      <c r="D17" s="10">
        <f>IF(A17="","",B17/16*C17)</f>
        <v/>
      </c>
      <c r="E17" s="6" t="inlineStr"/>
      <c r="F17" s="13">
        <f>IF(A17="","",D17+IF(E17="",0,E17))</f>
        <v/>
      </c>
      <c r="G17" s="6" t="inlineStr"/>
      <c r="H17" s="8">
        <f>IF(OR(A17="",G17=0),"",F17/G17)</f>
        <v/>
      </c>
      <c r="I17" s="5" t="inlineStr"/>
      <c r="J17" s="9">
        <f>IF(OR(A17="",$F$3=0),"",CEILING(F17/$F$3,0.25))</f>
        <v/>
      </c>
      <c r="K17" s="14">
        <f>IF(A17="","",IF(H17&lt;=$F$3,"On target - hold",IF(H17&lt;=$F$3+0.05,"Reprice or re-spec","URGENT - fix this week")))</f>
        <v/>
      </c>
      <c r="M17" s="15">
        <f>IF(N(D17)*N(I17)=0,0,D17*I17)</f>
        <v/>
      </c>
      <c r="N17" s="15">
        <f>IF(N(G17)*N(I17)=0,0,G17*I17)</f>
        <v/>
      </c>
      <c r="O17" s="15">
        <f>IF(N(J17)*N(I17)=0,0,J17*I17)</f>
        <v/>
      </c>
    </row>
    <row r="19">
      <c r="A19" s="11" t="inlineStr">
        <is>
          <t>WEEKLY IMPACT</t>
        </is>
      </c>
    </row>
    <row r="20">
      <c r="A20" s="16" t="inlineStr">
        <is>
          <t>Weekly beef spend at current mix ($)</t>
        </is>
      </c>
      <c r="D20" s="17">
        <f>SUM(M6:M17)</f>
        <v/>
      </c>
    </row>
    <row r="21">
      <c r="A21" s="16" t="inlineStr">
        <is>
          <t>Weekly revenue from these items ($)</t>
        </is>
      </c>
      <c r="D21" s="17">
        <f>SUM(N6:N17)</f>
        <v/>
      </c>
    </row>
    <row r="22">
      <c r="A22" s="16" t="inlineStr">
        <is>
          <t>Weekly revenue at target prices ($)</t>
        </is>
      </c>
      <c r="D22" s="17">
        <f>SUM(O6:O17)</f>
        <v/>
      </c>
    </row>
    <row r="23">
      <c r="A23" s="11" t="inlineStr">
        <is>
          <t>MARGIN YOU'RE LEAVING ON THE TABLE / WEEK ($)</t>
        </is>
      </c>
      <c r="D23" s="18">
        <f>MAX(0,D22-D21)</f>
        <v/>
      </c>
    </row>
    <row r="24">
      <c r="A24" s="16" t="inlineStr">
        <is>
          <t>Same figure per year ($)</t>
        </is>
      </c>
      <c r="D24" s="19">
        <f>D23*52</f>
        <v/>
      </c>
    </row>
    <row r="26">
      <c r="A26" s="3" t="inlineStr">
        <is>
          <t>Do NOT apply every target price at once. Move the two or three worst items and leave the rest alone.</t>
        </is>
      </c>
    </row>
  </sheetData>
  <conditionalFormatting sqref="H6:H17">
    <cfRule type="cellIs" priority="1" operator="greaterThan" dxfId="0">
      <formula>$F$3+0.05</formula>
    </cfRule>
    <cfRule type="cellIs" priority="2" operator="lessThanOrEqual" dxfId="1">
      <formula>$F$3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6" customWidth="1" min="3" max="3"/>
    <col width="34" customWidth="1" min="4" max="4"/>
    <col width="16" customWidth="1" min="5" max="5"/>
  </cols>
  <sheetData>
    <row r="1">
      <c r="A1" s="1" t="inlineStr">
        <is>
          <t>Re-Spec: Cheaper Cut or Smaller Portion?</t>
        </is>
      </c>
    </row>
    <row r="2">
      <c r="A2" s="2" t="inlineStr">
        <is>
          <t>The Restaurant Owner Hub  ·  free tool</t>
        </is>
      </c>
    </row>
    <row r="3">
      <c r="A3" s="3" t="inlineStr">
        <is>
          <t>Compare your current spec against one change. Change ONE thing at a time and taste-test before it goes on the menu.</t>
        </is>
      </c>
    </row>
    <row r="5">
      <c r="A5" s="11" t="inlineStr">
        <is>
          <t>CURRENT SPEC</t>
        </is>
      </c>
      <c r="D5" s="11" t="inlineStr">
        <is>
          <t>PROPOSED SPEC</t>
        </is>
      </c>
    </row>
    <row r="6">
      <c r="A6" s="16" t="inlineStr">
        <is>
          <t>Cut / product</t>
        </is>
      </c>
      <c r="B6" s="5" t="inlineStr">
        <is>
          <t>Ribeye</t>
        </is>
      </c>
      <c r="D6" s="16" t="inlineStr">
        <is>
          <t>Cut / product</t>
        </is>
      </c>
      <c r="E6" s="5" t="inlineStr">
        <is>
          <t>Flat iron</t>
        </is>
      </c>
    </row>
    <row r="7">
      <c r="A7" s="16" t="inlineStr">
        <is>
          <t>True $ per usable lb</t>
        </is>
      </c>
      <c r="B7" s="6" t="n">
        <v>16.35</v>
      </c>
      <c r="D7" s="16" t="inlineStr">
        <is>
          <t>True $ per usable lb</t>
        </is>
      </c>
      <c r="E7" s="6" t="n">
        <v>10.35</v>
      </c>
    </row>
    <row r="8">
      <c r="A8" s="16" t="inlineStr">
        <is>
          <t>Ounces served</t>
        </is>
      </c>
      <c r="B8" s="5" t="n">
        <v>12</v>
      </c>
      <c r="D8" s="16" t="inlineStr">
        <is>
          <t>Ounces served</t>
        </is>
      </c>
      <c r="E8" s="5" t="n">
        <v>10</v>
      </c>
    </row>
    <row r="9">
      <c r="A9" s="16" t="inlineStr">
        <is>
          <t>Other plate cost ($)</t>
        </is>
      </c>
      <c r="B9" s="6" t="n">
        <v>3.1</v>
      </c>
      <c r="D9" s="16" t="inlineStr">
        <is>
          <t>Other plate cost ($)</t>
        </is>
      </c>
      <c r="E9" s="6" t="n">
        <v>3.1</v>
      </c>
    </row>
    <row r="10">
      <c r="A10" s="16" t="inlineStr">
        <is>
          <t>Menu price ($)</t>
        </is>
      </c>
      <c r="B10" s="6" t="n">
        <v>38</v>
      </c>
      <c r="D10" s="16" t="inlineStr">
        <is>
          <t>Menu price ($)</t>
        </is>
      </c>
      <c r="E10" s="6" t="n">
        <v>34</v>
      </c>
    </row>
    <row r="12">
      <c r="A12" s="16" t="inlineStr">
        <is>
          <t>Plate cost</t>
        </is>
      </c>
      <c r="B12" s="10">
        <f>B8/16*B7+B9</f>
        <v/>
      </c>
      <c r="E12" s="10">
        <f>E8/16*E7+E9</f>
        <v/>
      </c>
    </row>
    <row r="13">
      <c r="A13" s="16" t="inlineStr">
        <is>
          <t>Food cost %</t>
        </is>
      </c>
      <c r="B13" s="8">
        <f>IF(B10=0,0,B12/B10)</f>
        <v/>
      </c>
      <c r="E13" s="8">
        <f>IF(E10=0,0,E12/E10)</f>
        <v/>
      </c>
    </row>
    <row r="14">
      <c r="A14" s="16" t="inlineStr">
        <is>
          <t>Contribution margin per plate</t>
        </is>
      </c>
      <c r="B14" s="13">
        <f>B10-B12</f>
        <v/>
      </c>
      <c r="E14" s="20">
        <f>E10-E12</f>
        <v/>
      </c>
    </row>
    <row r="16">
      <c r="A16" s="11" t="inlineStr">
        <is>
          <t>Units sold per week</t>
        </is>
      </c>
      <c r="B16" s="5" t="n">
        <v>42</v>
      </c>
    </row>
    <row r="17">
      <c r="A17" s="16" t="inlineStr">
        <is>
          <t>Weekly margin - current</t>
        </is>
      </c>
      <c r="B17" s="17">
        <f>B14*B16</f>
        <v/>
      </c>
      <c r="D17" s="16" t="inlineStr">
        <is>
          <t>Weekly margin - proposed</t>
        </is>
      </c>
      <c r="E17" s="17">
        <f>E14*B16</f>
        <v/>
      </c>
    </row>
    <row r="19">
      <c r="A19" s="11" t="inlineStr">
        <is>
          <t>WEEKLY GAIN / (LOSS) FROM THE CHANGE</t>
        </is>
      </c>
      <c r="B19" s="18">
        <f>E17-B17</f>
        <v/>
      </c>
    </row>
    <row r="20">
      <c r="A20" s="16" t="inlineStr">
        <is>
          <t>Annual</t>
        </is>
      </c>
      <c r="B20" s="19">
        <f>B19*52</f>
        <v/>
      </c>
    </row>
    <row r="22">
      <c r="A22" s="3" t="inlineStr">
        <is>
          <t>A cheaper cut at a lower menu price often beats the expensive cut - because more guests order it. Track mix after you switch.</t>
        </is>
      </c>
    </row>
    <row r="23">
      <c r="A23" s="3" t="inlineStr">
        <is>
          <t>Track item-level margin weekly with Cobblestone POS - free, no monthly fee: cobblestonepos.com</t>
        </is>
      </c>
    </row>
  </sheetData>
  <conditionalFormatting sqref="B19">
    <cfRule type="cellIs" priority="1" operator="lessThan" dxfId="0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3" customWidth="1" min="3" max="3"/>
    <col width="16" customWidth="1" min="4" max="4"/>
    <col width="16" customWidth="1" min="5" max="5"/>
    <col width="30" customWidth="1" min="6" max="6"/>
  </cols>
  <sheetData>
    <row r="1">
      <c r="A1" s="1" t="inlineStr">
        <is>
          <t>Daily Beef Waste &amp; Refire Log</t>
        </is>
      </c>
    </row>
    <row r="2">
      <c r="A2" s="2" t="inlineStr">
        <is>
          <t>The Restaurant Owner Hub  ·  free tool</t>
        </is>
      </c>
    </row>
    <row r="3">
      <c r="A3" s="3" t="inlineStr">
        <is>
          <t>At $6.75+/lb, one wasted pound a day is about $2,400 a year. Log it daily - the log itself cuts waste.</t>
        </is>
      </c>
    </row>
    <row r="5">
      <c r="A5" s="4" t="inlineStr">
        <is>
          <t>Date</t>
        </is>
      </c>
      <c r="B5" s="4" t="inlineStr">
        <is>
          <t>Item / cut</t>
        </is>
      </c>
      <c r="C5" s="4" t="inlineStr">
        <is>
          <t>Pounds lost</t>
        </is>
      </c>
      <c r="D5" s="4" t="inlineStr">
        <is>
          <t>True $/usable lb</t>
        </is>
      </c>
      <c r="E5" s="4" t="inlineStr">
        <is>
          <t>Cost of loss ($)</t>
        </is>
      </c>
      <c r="F5" s="4" t="inlineStr">
        <is>
          <t>Reason (overcook, spoil, refire, comp)</t>
        </is>
      </c>
    </row>
    <row r="6">
      <c r="A6" s="5" t="inlineStr"/>
      <c r="B6" s="5" t="inlineStr"/>
      <c r="C6" s="5" t="inlineStr"/>
      <c r="D6" s="6" t="inlineStr"/>
      <c r="E6" s="10">
        <f>IF(C6="","",C6*D6)</f>
        <v/>
      </c>
      <c r="F6" s="5" t="inlineStr"/>
    </row>
    <row r="7">
      <c r="A7" s="5" t="inlineStr"/>
      <c r="B7" s="5" t="inlineStr"/>
      <c r="C7" s="5" t="inlineStr"/>
      <c r="D7" s="6" t="inlineStr"/>
      <c r="E7" s="10">
        <f>IF(C7="","",C7*D7)</f>
        <v/>
      </c>
      <c r="F7" s="5" t="inlineStr"/>
    </row>
    <row r="8">
      <c r="A8" s="5" t="inlineStr"/>
      <c r="B8" s="5" t="inlineStr"/>
      <c r="C8" s="5" t="inlineStr"/>
      <c r="D8" s="6" t="inlineStr"/>
      <c r="E8" s="10">
        <f>IF(C8="","",C8*D8)</f>
        <v/>
      </c>
      <c r="F8" s="5" t="inlineStr"/>
    </row>
    <row r="9">
      <c r="A9" s="5" t="inlineStr"/>
      <c r="B9" s="5" t="inlineStr"/>
      <c r="C9" s="5" t="inlineStr"/>
      <c r="D9" s="6" t="inlineStr"/>
      <c r="E9" s="10">
        <f>IF(C9="","",C9*D9)</f>
        <v/>
      </c>
      <c r="F9" s="5" t="inlineStr"/>
    </row>
    <row r="10">
      <c r="A10" s="5" t="inlineStr"/>
      <c r="B10" s="5" t="inlineStr"/>
      <c r="C10" s="5" t="inlineStr"/>
      <c r="D10" s="6" t="inlineStr"/>
      <c r="E10" s="10">
        <f>IF(C10="","",C10*D10)</f>
        <v/>
      </c>
      <c r="F10" s="5" t="inlineStr"/>
    </row>
    <row r="11">
      <c r="A11" s="5" t="inlineStr"/>
      <c r="B11" s="5" t="inlineStr"/>
      <c r="C11" s="5" t="inlineStr"/>
      <c r="D11" s="6" t="inlineStr"/>
      <c r="E11" s="10">
        <f>IF(C11="","",C11*D11)</f>
        <v/>
      </c>
      <c r="F11" s="5" t="inlineStr"/>
    </row>
    <row r="12">
      <c r="A12" s="5" t="inlineStr"/>
      <c r="B12" s="5" t="inlineStr"/>
      <c r="C12" s="5" t="inlineStr"/>
      <c r="D12" s="6" t="inlineStr"/>
      <c r="E12" s="10">
        <f>IF(C12="","",C12*D12)</f>
        <v/>
      </c>
      <c r="F12" s="5" t="inlineStr"/>
    </row>
    <row r="13">
      <c r="A13" s="5" t="inlineStr"/>
      <c r="B13" s="5" t="inlineStr"/>
      <c r="C13" s="5" t="inlineStr"/>
      <c r="D13" s="6" t="inlineStr"/>
      <c r="E13" s="10">
        <f>IF(C13="","",C13*D13)</f>
        <v/>
      </c>
      <c r="F13" s="5" t="inlineStr"/>
    </row>
    <row r="14">
      <c r="A14" s="5" t="inlineStr"/>
      <c r="B14" s="5" t="inlineStr"/>
      <c r="C14" s="5" t="inlineStr"/>
      <c r="D14" s="6" t="inlineStr"/>
      <c r="E14" s="10">
        <f>IF(C14="","",C14*D14)</f>
        <v/>
      </c>
      <c r="F14" s="5" t="inlineStr"/>
    </row>
    <row r="15">
      <c r="A15" s="5" t="inlineStr"/>
      <c r="B15" s="5" t="inlineStr"/>
      <c r="C15" s="5" t="inlineStr"/>
      <c r="D15" s="6" t="inlineStr"/>
      <c r="E15" s="10">
        <f>IF(C15="","",C15*D15)</f>
        <v/>
      </c>
      <c r="F15" s="5" t="inlineStr"/>
    </row>
    <row r="16">
      <c r="A16" s="5" t="inlineStr"/>
      <c r="B16" s="5" t="inlineStr"/>
      <c r="C16" s="5" t="inlineStr"/>
      <c r="D16" s="6" t="inlineStr"/>
      <c r="E16" s="10">
        <f>IF(C16="","",C16*D16)</f>
        <v/>
      </c>
      <c r="F16" s="5" t="inlineStr"/>
    </row>
    <row r="17">
      <c r="A17" s="5" t="inlineStr"/>
      <c r="B17" s="5" t="inlineStr"/>
      <c r="C17" s="5" t="inlineStr"/>
      <c r="D17" s="6" t="inlineStr"/>
      <c r="E17" s="10">
        <f>IF(C17="","",C17*D17)</f>
        <v/>
      </c>
      <c r="F17" s="5" t="inlineStr"/>
    </row>
    <row r="18">
      <c r="A18" s="5" t="inlineStr"/>
      <c r="B18" s="5" t="inlineStr"/>
      <c r="C18" s="5" t="inlineStr"/>
      <c r="D18" s="6" t="inlineStr"/>
      <c r="E18" s="10">
        <f>IF(C18="","",C18*D18)</f>
        <v/>
      </c>
      <c r="F18" s="5" t="inlineStr"/>
    </row>
    <row r="19">
      <c r="A19" s="5" t="inlineStr"/>
      <c r="B19" s="5" t="inlineStr"/>
      <c r="C19" s="5" t="inlineStr"/>
      <c r="D19" s="6" t="inlineStr"/>
      <c r="E19" s="10">
        <f>IF(C19="","",C19*D19)</f>
        <v/>
      </c>
      <c r="F19" s="5" t="inlineStr"/>
    </row>
    <row r="20">
      <c r="A20" s="5" t="inlineStr"/>
      <c r="B20" s="5" t="inlineStr"/>
      <c r="C20" s="5" t="inlineStr"/>
      <c r="D20" s="6" t="inlineStr"/>
      <c r="E20" s="10">
        <f>IF(C20="","",C20*D20)</f>
        <v/>
      </c>
      <c r="F20" s="5" t="inlineStr"/>
    </row>
    <row r="21">
      <c r="A21" s="5" t="inlineStr"/>
      <c r="B21" s="5" t="inlineStr"/>
      <c r="C21" s="5" t="inlineStr"/>
      <c r="D21" s="6" t="inlineStr"/>
      <c r="E21" s="10">
        <f>IF(C21="","",C21*D21)</f>
        <v/>
      </c>
      <c r="F21" s="5" t="inlineStr"/>
    </row>
    <row r="22">
      <c r="A22" s="5" t="inlineStr"/>
      <c r="B22" s="5" t="inlineStr"/>
      <c r="C22" s="5" t="inlineStr"/>
      <c r="D22" s="6" t="inlineStr"/>
      <c r="E22" s="10">
        <f>IF(C22="","",C22*D22)</f>
        <v/>
      </c>
      <c r="F22" s="5" t="inlineStr"/>
    </row>
    <row r="23">
      <c r="A23" s="5" t="inlineStr"/>
      <c r="B23" s="5" t="inlineStr"/>
      <c r="C23" s="5" t="inlineStr"/>
      <c r="D23" s="6" t="inlineStr"/>
      <c r="E23" s="10">
        <f>IF(C23="","",C23*D23)</f>
        <v/>
      </c>
      <c r="F23" s="5" t="inlineStr"/>
    </row>
    <row r="24">
      <c r="A24" s="5" t="inlineStr"/>
      <c r="B24" s="5" t="inlineStr"/>
      <c r="C24" s="5" t="inlineStr"/>
      <c r="D24" s="6" t="inlineStr"/>
      <c r="E24" s="10">
        <f>IF(C24="","",C24*D24)</f>
        <v/>
      </c>
      <c r="F24" s="5" t="inlineStr"/>
    </row>
    <row r="25">
      <c r="A25" s="5" t="inlineStr"/>
      <c r="B25" s="5" t="inlineStr"/>
      <c r="C25" s="5" t="inlineStr"/>
      <c r="D25" s="6" t="inlineStr"/>
      <c r="E25" s="10">
        <f>IF(C25="","",C25*D25)</f>
        <v/>
      </c>
      <c r="F25" s="5" t="inlineStr"/>
    </row>
    <row r="26">
      <c r="A26" s="5" t="inlineStr"/>
      <c r="B26" s="5" t="inlineStr"/>
      <c r="C26" s="5" t="inlineStr"/>
      <c r="D26" s="6" t="inlineStr"/>
      <c r="E26" s="10">
        <f>IF(C26="","",C26*D26)</f>
        <v/>
      </c>
      <c r="F26" s="5" t="inlineStr"/>
    </row>
    <row r="27">
      <c r="A27" s="5" t="inlineStr"/>
      <c r="B27" s="5" t="inlineStr"/>
      <c r="C27" s="5" t="inlineStr"/>
      <c r="D27" s="6" t="inlineStr"/>
      <c r="E27" s="10">
        <f>IF(C27="","",C27*D27)</f>
        <v/>
      </c>
      <c r="F27" s="5" t="inlineStr"/>
    </row>
    <row r="28">
      <c r="A28" s="5" t="inlineStr"/>
      <c r="B28" s="5" t="inlineStr"/>
      <c r="C28" s="5" t="inlineStr"/>
      <c r="D28" s="6" t="inlineStr"/>
      <c r="E28" s="10">
        <f>IF(C28="","",C28*D28)</f>
        <v/>
      </c>
      <c r="F28" s="5" t="inlineStr"/>
    </row>
    <row r="29">
      <c r="A29" s="5" t="inlineStr"/>
      <c r="B29" s="5" t="inlineStr"/>
      <c r="C29" s="5" t="inlineStr"/>
      <c r="D29" s="6" t="inlineStr"/>
      <c r="E29" s="10">
        <f>IF(C29="","",C29*D29)</f>
        <v/>
      </c>
      <c r="F29" s="5" t="inlineStr"/>
    </row>
    <row r="30">
      <c r="A30" s="5" t="inlineStr"/>
      <c r="B30" s="5" t="inlineStr"/>
      <c r="C30" s="5" t="inlineStr"/>
      <c r="D30" s="6" t="inlineStr"/>
      <c r="E30" s="10">
        <f>IF(C30="","",C30*D30)</f>
        <v/>
      </c>
      <c r="F30" s="5" t="inlineStr"/>
    </row>
    <row r="31">
      <c r="A31" s="5" t="inlineStr"/>
      <c r="B31" s="5" t="inlineStr"/>
      <c r="C31" s="5" t="inlineStr"/>
      <c r="D31" s="6" t="inlineStr"/>
      <c r="E31" s="10">
        <f>IF(C31="","",C31*D31)</f>
        <v/>
      </c>
      <c r="F31" s="5" t="inlineStr"/>
    </row>
    <row r="32">
      <c r="A32" s="5" t="inlineStr"/>
      <c r="B32" s="5" t="inlineStr"/>
      <c r="C32" s="5" t="inlineStr"/>
      <c r="D32" s="6" t="inlineStr"/>
      <c r="E32" s="10">
        <f>IF(C32="","",C32*D32)</f>
        <v/>
      </c>
      <c r="F32" s="5" t="inlineStr"/>
    </row>
    <row r="33">
      <c r="A33" s="5" t="inlineStr"/>
      <c r="B33" s="5" t="inlineStr"/>
      <c r="C33" s="5" t="inlineStr"/>
      <c r="D33" s="6" t="inlineStr"/>
      <c r="E33" s="10">
        <f>IF(C33="","",C33*D33)</f>
        <v/>
      </c>
      <c r="F33" s="5" t="inlineStr"/>
    </row>
    <row r="34">
      <c r="A34" s="5" t="inlineStr"/>
      <c r="B34" s="5" t="inlineStr"/>
      <c r="C34" s="5" t="inlineStr"/>
      <c r="D34" s="6" t="inlineStr"/>
      <c r="E34" s="10">
        <f>IF(C34="","",C34*D34)</f>
        <v/>
      </c>
      <c r="F34" s="5" t="inlineStr"/>
    </row>
    <row r="35">
      <c r="A35" s="5" t="inlineStr"/>
      <c r="B35" s="5" t="inlineStr"/>
      <c r="C35" s="5" t="inlineStr"/>
      <c r="D35" s="6" t="inlineStr"/>
      <c r="E35" s="10">
        <f>IF(C35="","",C35*D35)</f>
        <v/>
      </c>
      <c r="F35" s="5" t="inlineStr"/>
    </row>
    <row r="37">
      <c r="A37" s="11" t="inlineStr">
        <is>
          <t>TOTAL LOST THIS PERIOD ($)</t>
        </is>
      </c>
      <c r="E37" s="21">
        <f>SUM(E6:E35)</f>
        <v/>
      </c>
    </row>
    <row r="38">
      <c r="A38" s="16" t="inlineStr">
        <is>
          <t>Pounds lost</t>
        </is>
      </c>
      <c r="C38" s="22">
        <f>SUM(C6:C35)</f>
        <v/>
      </c>
    </row>
    <row r="39">
      <c r="A39" s="16" t="inlineStr">
        <is>
          <t>Annualized at this rate ($)</t>
        </is>
      </c>
      <c r="E39" s="17">
        <f>IF(COUNT(C6:C35)=0,0,SUM(E6:E35)/COUNT(C6:C35)*365)</f>
        <v/>
      </c>
    </row>
    <row r="41">
      <c r="A41" s="3" t="inlineStr">
        <is>
          <t>Sort by reason once a month. One reason usually accounts for most of the money - fix that one first.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2026-08-05T12:13:25Z</dcterms:created>
  <dcterms:modified xmlns:dcterms="http://purl.org/dc/terms/" xmlns:xsi="http://www.w3.org/2001/XMLSchema-instance" xsi:type="dcterms:W3CDTF">2026-08-05T12:13:25Z</dcterms:modified>
</cp:coreProperties>
</file>