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Total Cost" sheetId="1" state="visible" r:id="rId1"/>
    <sheet xmlns:r="http://schemas.openxmlformats.org/officeDocument/2006/relationships" name="2. Beer-Wine vs Full" sheetId="2" state="visible" r:id="rId2"/>
    <sheet xmlns:r="http://schemas.openxmlformats.org/officeDocument/2006/relationships" name="3. Timelin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.00"/>
    <numFmt numFmtId="165" formatCode="$#,##0"/>
    <numFmt numFmtId="166" formatCode="0.0%"/>
    <numFmt numFmtId="167" formatCode="0.0"/>
    <numFmt numFmtId="168" formatCode="yyyy-mm-dd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0" fontId="6" fillId="0" borderId="0" pivotButton="0" quotePrefix="0" xfId="0"/>
    <xf numFmtId="3" fontId="5" fillId="2" borderId="0" pivotButton="0" quotePrefix="0" xfId="0"/>
    <xf numFmtId="164" fontId="3" fillId="0" borderId="0" pivotButton="0" quotePrefix="0" xfId="0"/>
    <xf numFmtId="164" fontId="7" fillId="0" borderId="0" pivotButton="0" quotePrefix="0" xfId="0"/>
    <xf numFmtId="4" fontId="3" fillId="0" borderId="0" pivotButton="0" quotePrefix="0" xfId="0"/>
    <xf numFmtId="0" fontId="8" fillId="3" borderId="0" applyAlignment="1" pivotButton="0" quotePrefix="0" xfId="0">
      <alignment vertical="center" wrapText="1"/>
    </xf>
    <xf numFmtId="165" fontId="5" fillId="2" borderId="0" pivotButton="0" quotePrefix="0" xfId="0"/>
    <xf numFmtId="166" fontId="5" fillId="2" borderId="0" pivotButton="0" quotePrefix="0" xfId="0"/>
    <xf numFmtId="165" fontId="3" fillId="0" borderId="0" pivotButton="0" quotePrefix="0" xfId="0"/>
    <xf numFmtId="167" fontId="3" fillId="0" borderId="0" pivotButton="0" quotePrefix="0" xfId="0"/>
    <xf numFmtId="166" fontId="3" fillId="0" borderId="0" pivotButton="0" quotePrefix="0" xfId="0"/>
    <xf numFmtId="49" fontId="3" fillId="0" borderId="0" pivotButton="0" quotePrefix="0" xfId="0"/>
    <xf numFmtId="165" fontId="7" fillId="0" borderId="0" pivotButton="0" quotePrefix="0" xfId="0"/>
    <xf numFmtId="168" fontId="5" fillId="2" borderId="0" pivotButton="0" quotePrefix="0" xfId="0"/>
    <xf numFmtId="168" fontId="3" fillId="0" borderId="0" pivotButton="0" quotePrefix="0" xfId="0"/>
    <xf numFmtId="0" fontId="5" fillId="2" borderId="0" pivotButton="0" quotePrefix="0" xfId="0"/>
    <xf numFmtId="3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56" customWidth="1" min="3" max="3"/>
  </cols>
  <sheetData>
    <row r="1">
      <c r="A1" s="1" t="inlineStr">
        <is>
          <t>Liquor License Cost Estimator - year one, all-in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INPUTS - enter what your state / city actually charges</t>
        </is>
      </c>
    </row>
    <row r="5">
      <c r="A5" s="4" t="inlineStr">
        <is>
          <t>State application fee ($)</t>
        </is>
      </c>
      <c r="B5" s="5" t="n">
        <v>500</v>
      </c>
      <c r="C5" s="6" t="inlineStr">
        <is>
          <t>Non-refundable, paid at filing</t>
        </is>
      </c>
    </row>
    <row r="6">
      <c r="A6" s="4" t="inlineStr">
        <is>
          <t>State annual license fee ($)</t>
        </is>
      </c>
      <c r="B6" s="5" t="n">
        <v>1500</v>
      </c>
      <c r="C6" s="6" t="inlineStr">
        <is>
          <t>First year usually not prorated</t>
        </is>
      </c>
    </row>
    <row r="7">
      <c r="A7" s="4" t="inlineStr">
        <is>
          <t>City / county license fee ($)</t>
        </is>
      </c>
      <c r="B7" s="5" t="n">
        <v>600</v>
      </c>
      <c r="C7" s="6" t="inlineStr">
        <is>
          <t>Many cities charge separately</t>
        </is>
      </c>
    </row>
    <row r="8">
      <c r="A8" s="4" t="inlineStr">
        <is>
          <t>Number of owners / officers to fingerprint</t>
        </is>
      </c>
      <c r="B8" s="7" t="n">
        <v>2</v>
      </c>
      <c r="C8" s="6" t="inlineStr">
        <is>
          <t>Everyone with 10%+ equity in most states</t>
        </is>
      </c>
    </row>
    <row r="9">
      <c r="A9" s="4" t="inlineStr">
        <is>
          <t>Background check cost per person ($)</t>
        </is>
      </c>
      <c r="B9" s="5" t="n">
        <v>75</v>
      </c>
    </row>
    <row r="10">
      <c r="A10" s="4" t="inlineStr">
        <is>
          <t>Public notice: sign + newspaper ($)</t>
        </is>
      </c>
      <c r="B10" s="5" t="n">
        <v>300</v>
      </c>
    </row>
    <row r="11">
      <c r="A11" s="4" t="inlineStr">
        <is>
          <t>Zoning / conditional-use permit ($)</t>
        </is>
      </c>
      <c r="B11" s="5" t="n">
        <v>0</v>
      </c>
      <c r="C11" s="6" t="inlineStr">
        <is>
          <t>Enter 0 if your address is already zoned for alcohol</t>
        </is>
      </c>
    </row>
    <row r="12">
      <c r="A12" s="4" t="inlineStr">
        <is>
          <t>Attorney or consultant ($)</t>
        </is>
      </c>
      <c r="B12" s="5" t="n">
        <v>2500</v>
      </c>
      <c r="C12" s="6" t="inlineStr">
        <is>
          <t>0 in easy states; $1,500-$7,500 in quota states</t>
        </is>
      </c>
    </row>
    <row r="13">
      <c r="A13" s="4" t="inlineStr">
        <is>
          <t>License purchase price - quota states ($)</t>
        </is>
      </c>
      <c r="B13" s="5" t="n">
        <v>0</v>
      </c>
      <c r="C13" s="6" t="inlineStr">
        <is>
          <t>Secondary-market price. 0 if the state issues new licenses</t>
        </is>
      </c>
    </row>
    <row r="14">
      <c r="A14" s="4" t="inlineStr">
        <is>
          <t>Escrow / transfer fees ($)</t>
        </is>
      </c>
      <c r="B14" s="5" t="n">
        <v>0</v>
      </c>
      <c r="C14" s="6" t="inlineStr">
        <is>
          <t>Usually 1-3% of purchase price</t>
        </is>
      </c>
    </row>
    <row r="15">
      <c r="A15" s="4" t="inlineStr">
        <is>
          <t>Liquor liability insurance, year one ($)</t>
        </is>
      </c>
      <c r="B15" s="5" t="n">
        <v>1200</v>
      </c>
      <c r="C15" s="6" t="inlineStr">
        <is>
          <t>Separate from general liability</t>
        </is>
      </c>
    </row>
    <row r="16">
      <c r="A16" s="4" t="inlineStr">
        <is>
          <t>Employees needing alcohol server training</t>
        </is>
      </c>
      <c r="B16" s="7" t="n">
        <v>8</v>
      </c>
    </row>
    <row r="17">
      <c r="A17" s="4" t="inlineStr">
        <is>
          <t>Training cost per employee ($)</t>
        </is>
      </c>
      <c r="B17" s="5" t="n">
        <v>40</v>
      </c>
      <c r="C17" s="6" t="inlineStr">
        <is>
          <t>TIPS / ServSafe Alcohol / state course</t>
        </is>
      </c>
    </row>
    <row r="19">
      <c r="A19" s="3" t="inlineStr">
        <is>
          <t>RESULTS</t>
        </is>
      </c>
    </row>
    <row r="20">
      <c r="A20" s="4" t="inlineStr">
        <is>
          <t>Government fees (state + local)</t>
        </is>
      </c>
      <c r="B20" s="8">
        <f>B5+B6+B7</f>
        <v/>
      </c>
    </row>
    <row r="21">
      <c r="A21" s="4" t="inlineStr">
        <is>
          <t>Background checks</t>
        </is>
      </c>
      <c r="B21" s="8">
        <f>B8*B9</f>
        <v/>
      </c>
    </row>
    <row r="22">
      <c r="A22" s="4" t="inlineStr">
        <is>
          <t>Notice, zoning, professional help</t>
        </is>
      </c>
      <c r="B22" s="8">
        <f>B10+B11+B12</f>
        <v/>
      </c>
    </row>
    <row r="23">
      <c r="A23" s="4" t="inlineStr">
        <is>
          <t>License purchase + transfer (quota states)</t>
        </is>
      </c>
      <c r="B23" s="8">
        <f>B13+B14</f>
        <v/>
      </c>
    </row>
    <row r="24">
      <c r="A24" s="4" t="inlineStr">
        <is>
          <t>Insurance + training</t>
        </is>
      </c>
      <c r="B24" s="8">
        <f>B15+B16*B17</f>
        <v/>
      </c>
    </row>
    <row r="25">
      <c r="A25" s="4" t="inlineStr">
        <is>
          <t>TOTAL YEAR-ONE COST</t>
        </is>
      </c>
      <c r="B25" s="9">
        <f>B20+B21+B22+B23+B24</f>
        <v/>
      </c>
      <c r="C25" s="6" t="inlineStr">
        <is>
          <t>Put this number in your startup budget, not the headline fee.</t>
        </is>
      </c>
    </row>
    <row r="26">
      <c r="A26" s="4" t="inlineStr">
        <is>
          <t>Recurring annual cost (renewal + insurance)</t>
        </is>
      </c>
      <c r="B26" s="8">
        <f>B6+B7+B15</f>
        <v/>
      </c>
    </row>
    <row r="27">
      <c r="A27" s="4" t="inlineStr">
        <is>
          <t>Headline fee vs. real cost multiple</t>
        </is>
      </c>
      <c r="B27" s="10">
        <f>IF(B6=0,0,B25/B6)</f>
        <v/>
      </c>
      <c r="C27" s="6" t="inlineStr">
        <is>
          <t>Most owners find the real cost is 3-5x the license fee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50" customWidth="1" min="4" max="4"/>
  </cols>
  <sheetData>
    <row r="1">
      <c r="A1" s="1" t="inlineStr">
        <is>
          <t>Beer &amp; Wine vs. Full Liquor - which pays back?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INPUTS</t>
        </is>
      </c>
    </row>
    <row r="5">
      <c r="A5" s="11" t="inlineStr"/>
      <c r="B5" s="11" t="inlineStr">
        <is>
          <t>Beer &amp; wine</t>
        </is>
      </c>
      <c r="C5" s="11" t="inlineStr">
        <is>
          <t>Full liquor</t>
        </is>
      </c>
      <c r="D5" s="11" t="inlineStr">
        <is>
          <t>Notes</t>
        </is>
      </c>
    </row>
    <row r="6">
      <c r="A6" s="4" t="inlineStr">
        <is>
          <t>Year-one license cost ($)</t>
        </is>
      </c>
      <c r="B6" s="12" t="n">
        <v>1800</v>
      </c>
      <c r="C6" s="12">
        <f>'1. Total Cost'!B25</f>
        <v/>
      </c>
      <c r="D6" s="6" t="inlineStr">
        <is>
          <t>Full liquor pulls from Sheet 1; edit beer &amp; wine directly</t>
        </is>
      </c>
    </row>
    <row r="7">
      <c r="A7" s="4" t="inlineStr">
        <is>
          <t>Months of delay vs. opening without alcohol</t>
        </is>
      </c>
      <c r="B7" s="7" t="n">
        <v>1</v>
      </c>
      <c r="C7" s="7" t="n">
        <v>5</v>
      </c>
      <c r="D7" s="6" t="inlineStr">
        <is>
          <t>How long approval pushes your alcohol start</t>
        </is>
      </c>
    </row>
    <row r="8">
      <c r="A8" s="4" t="inlineStr">
        <is>
          <t>Expected alcohol sales per week ($)</t>
        </is>
      </c>
      <c r="B8" s="12" t="n">
        <v>2200</v>
      </c>
      <c r="C8" s="12" t="n">
        <v>4500</v>
      </c>
      <c r="D8" s="6" t="inlineStr">
        <is>
          <t>Spirits usually add 60-120% to beverage sales</t>
        </is>
      </c>
    </row>
    <row r="9">
      <c r="A9" s="4" t="inlineStr">
        <is>
          <t>Pour cost %</t>
        </is>
      </c>
      <c r="B9" s="13" t="n">
        <v>0.28</v>
      </c>
      <c r="C9" s="13" t="n">
        <v>0.2</v>
      </c>
      <c r="D9" s="6" t="inlineStr">
        <is>
          <t>Beer/wine 25-32%; cocktails 16-22%</t>
        </is>
      </c>
    </row>
    <row r="10">
      <c r="A10" s="4" t="inlineStr">
        <is>
          <t>Extra weekly labor / bar supplies ($)</t>
        </is>
      </c>
      <c r="B10" s="12" t="n">
        <v>0</v>
      </c>
      <c r="C10" s="12" t="n">
        <v>350</v>
      </c>
      <c r="D10" s="6" t="inlineStr">
        <is>
          <t>A bartender shift, glassware, garnish, ice</t>
        </is>
      </c>
    </row>
    <row r="11">
      <c r="A11" s="4" t="inlineStr">
        <is>
          <t>Weekly food sales - for the ratio test ($)</t>
        </is>
      </c>
      <c r="B11" s="12" t="n">
        <v>12000</v>
      </c>
      <c r="C11" s="12" t="n">
        <v>12000</v>
      </c>
      <c r="D11" s="6" t="inlineStr">
        <is>
          <t>Same restaurant, same food</t>
        </is>
      </c>
    </row>
    <row r="13">
      <c r="A13" s="3" t="inlineStr">
        <is>
          <t>RESULTS</t>
        </is>
      </c>
    </row>
    <row r="14">
      <c r="A14" s="4" t="inlineStr">
        <is>
          <t>Weekly alcohol gross profit</t>
        </is>
      </c>
      <c r="B14" s="14">
        <f>B8*(1-B9)-B10</f>
        <v/>
      </c>
      <c r="C14" s="14">
        <f>C8*(1-C9)-C10</f>
        <v/>
      </c>
    </row>
    <row r="15">
      <c r="A15" s="4" t="inlineStr">
        <is>
          <t>Annual alcohol gross profit</t>
        </is>
      </c>
      <c r="B15" s="14">
        <f>B14*52</f>
        <v/>
      </c>
      <c r="C15" s="14">
        <f>C14*52</f>
        <v/>
      </c>
    </row>
    <row r="16">
      <c r="A16" s="4" t="inlineStr">
        <is>
          <t>Profit lost while waiting for approval</t>
        </is>
      </c>
      <c r="B16" s="14">
        <f>B14*B7*4.33</f>
        <v/>
      </c>
      <c r="C16" s="14">
        <f>C14*C7*4.33</f>
        <v/>
      </c>
    </row>
    <row r="17">
      <c r="A17" s="4" t="inlineStr">
        <is>
          <t>Weeks to pay back license cost</t>
        </is>
      </c>
      <c r="B17" s="15">
        <f>IF(B14&lt;=0,"Never",ROUND(B6/B14,1))</f>
        <v/>
      </c>
      <c r="C17" s="15">
        <f>IF(C14&lt;=0,"Never",ROUND(C6/C14,1))</f>
        <v/>
      </c>
    </row>
    <row r="18">
      <c r="A18" s="4" t="inlineStr">
        <is>
          <t>Food share of sales (ratio test)</t>
        </is>
      </c>
      <c r="B18" s="16">
        <f>IF((B8+B11)=0,0,B11/(B8+B11))</f>
        <v/>
      </c>
      <c r="C18" s="16">
        <f>IF((C8+C11)=0,0,C11/(C8+C11))</f>
        <v/>
      </c>
    </row>
    <row r="19">
      <c r="A19" s="4" t="inlineStr">
        <is>
          <t>Passes a 50% food-sales rule?</t>
        </is>
      </c>
      <c r="B19" s="17">
        <f>IF(B18&lt;0.5,"BELOW 50% - check your ratio rule","OK")</f>
        <v/>
      </c>
      <c r="C19" s="17">
        <f>IF(C18&lt;0.5,"BELOW 50% - check your ratio rule","OK")</f>
        <v/>
      </c>
    </row>
    <row r="21">
      <c r="A21" s="4" t="inlineStr">
        <is>
          <t>Full liquor advantage, year one</t>
        </is>
      </c>
      <c r="B21" s="18">
        <f>(C15-C16-C6)-(B15-B16-B6)</f>
        <v/>
      </c>
      <c r="C21" s="17">
        <f>IF(B21&gt;0,"Go full liquor","Start with beer &amp; wine")</f>
        <v/>
      </c>
      <c r="D21" s="6" t="inlineStr">
        <is>
          <t>Positive = full liquor wins in year one even after the extra cost and delay. Negative = open with beer &amp; wine and upgrade later.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50" customWidth="1" min="1" max="1"/>
    <col width="14" customWidth="1" min="2" max="2"/>
    <col width="16" customWidth="1" min="3" max="3"/>
    <col width="14" customWidth="1" min="4" max="4"/>
    <col width="40" customWidth="1" min="5" max="5"/>
  </cols>
  <sheetData>
    <row r="1">
      <c r="A1" s="1" t="inlineStr">
        <is>
          <t>Application Timeline - planned backward from opening</t>
        </is>
      </c>
    </row>
    <row r="2">
      <c r="A2" s="2" t="inlineStr">
        <is>
          <t>The Restaurant Owner Hub  ·  free tool  ·  yellow cells are inputs</t>
        </is>
      </c>
    </row>
    <row r="4">
      <c r="A4" s="4" t="inlineStr">
        <is>
          <t>Target opening date</t>
        </is>
      </c>
      <c r="B4" s="19" t="n">
        <v>46447</v>
      </c>
      <c r="C4" s="6" t="inlineStr">
        <is>
          <t>Type as YYYY-MM-DD; Excel converts it</t>
        </is>
      </c>
    </row>
    <row r="6">
      <c r="A6" s="11" t="inlineStr">
        <is>
          <t>Milestone</t>
        </is>
      </c>
      <c r="B6" s="11" t="inlineStr">
        <is>
          <t>Weeks before opening</t>
        </is>
      </c>
      <c r="C6" s="11" t="inlineStr">
        <is>
          <t>Do it by</t>
        </is>
      </c>
      <c r="D6" s="11" t="inlineStr">
        <is>
          <t>Done? (Y/N)</t>
        </is>
      </c>
      <c r="E6" s="11" t="inlineStr">
        <is>
          <t>Notes / who owns it</t>
        </is>
      </c>
    </row>
    <row r="7">
      <c r="A7" s="4" t="inlineStr">
        <is>
          <t>Confirm zoning + license availability for the address</t>
        </is>
      </c>
      <c r="B7" s="7" t="n">
        <v>40</v>
      </c>
      <c r="C7" s="20">
        <f>$B$4-B7*7</f>
        <v/>
      </c>
      <c r="D7" s="21" t="inlineStr">
        <is>
          <t>N</t>
        </is>
      </c>
      <c r="E7" s="21" t="inlineStr">
        <is>
          <t>Before lease signing</t>
        </is>
      </c>
    </row>
    <row r="8">
      <c r="A8" s="4" t="inlineStr">
        <is>
          <t>Form entity, get EIN and state tax IDs</t>
        </is>
      </c>
      <c r="B8" s="7" t="n">
        <v>36</v>
      </c>
      <c r="C8" s="20">
        <f>$B$4-B8*7</f>
        <v/>
      </c>
      <c r="D8" s="21" t="inlineStr">
        <is>
          <t>N</t>
        </is>
      </c>
      <c r="E8" s="21" t="inlineStr"/>
    </row>
    <row r="9">
      <c r="A9" s="4" t="inlineStr">
        <is>
          <t>Decide license class (beer &amp; wine vs full)</t>
        </is>
      </c>
      <c r="B9" s="7" t="n">
        <v>34</v>
      </c>
      <c r="C9" s="20">
        <f>$B$4-B9*7</f>
        <v/>
      </c>
      <c r="D9" s="21" t="inlineStr">
        <is>
          <t>N</t>
        </is>
      </c>
      <c r="E9" s="21" t="inlineStr">
        <is>
          <t>Use Sheet 2</t>
        </is>
      </c>
    </row>
    <row r="10">
      <c r="A10" s="4" t="inlineStr">
        <is>
          <t>Gather documents: lease, floor plan, menu, proof of funds, IDs</t>
        </is>
      </c>
      <c r="B10" s="7" t="n">
        <v>32</v>
      </c>
      <c r="C10" s="20">
        <f>$B$4-B10*7</f>
        <v/>
      </c>
      <c r="D10" s="21" t="inlineStr">
        <is>
          <t>N</t>
        </is>
      </c>
      <c r="E10" s="21" t="inlineStr"/>
    </row>
    <row r="11">
      <c r="A11" s="4" t="inlineStr">
        <is>
          <t>Fingerprints / background checks for all owners</t>
        </is>
      </c>
      <c r="B11" s="7" t="n">
        <v>30</v>
      </c>
      <c r="C11" s="20">
        <f>$B$4-B11*7</f>
        <v/>
      </c>
      <c r="D11" s="21" t="inlineStr">
        <is>
          <t>N</t>
        </is>
      </c>
      <c r="E11" s="21" t="inlineStr"/>
    </row>
    <row r="12">
      <c r="A12" s="4" t="inlineStr">
        <is>
          <t>Submit state application</t>
        </is>
      </c>
      <c r="B12" s="7" t="n">
        <v>28</v>
      </c>
      <c r="C12" s="20">
        <f>$B$4-B12*7</f>
        <v/>
      </c>
      <c r="D12" s="21" t="inlineStr">
        <is>
          <t>N</t>
        </is>
      </c>
      <c r="E12" s="21" t="inlineStr"/>
    </row>
    <row r="13">
      <c r="A13" s="4" t="inlineStr">
        <is>
          <t>Submit city / county application</t>
        </is>
      </c>
      <c r="B13" s="7" t="n">
        <v>28</v>
      </c>
      <c r="C13" s="20">
        <f>$B$4-B13*7</f>
        <v/>
      </c>
      <c r="D13" s="21" t="inlineStr">
        <is>
          <t>N</t>
        </is>
      </c>
      <c r="E13" s="21" t="inlineStr">
        <is>
          <t>Often can't file until state receipt</t>
        </is>
      </c>
    </row>
    <row r="14">
      <c r="A14" s="4" t="inlineStr">
        <is>
          <t>Post public notice + newspaper publication</t>
        </is>
      </c>
      <c r="B14" s="7" t="n">
        <v>24</v>
      </c>
      <c r="C14" s="20">
        <f>$B$4-B14*7</f>
        <v/>
      </c>
      <c r="D14" s="21" t="inlineStr">
        <is>
          <t>N</t>
        </is>
      </c>
      <c r="E14" s="21" t="inlineStr">
        <is>
          <t>Protest window opens</t>
        </is>
      </c>
    </row>
    <row r="15">
      <c r="A15" s="4" t="inlineStr">
        <is>
          <t>Meet neighbors, council office, police liaison</t>
        </is>
      </c>
      <c r="B15" s="7" t="n">
        <v>24</v>
      </c>
      <c r="C15" s="20">
        <f>$B$4-B15*7</f>
        <v/>
      </c>
      <c r="D15" s="21" t="inlineStr">
        <is>
          <t>N</t>
        </is>
      </c>
      <c r="E15" s="21" t="inlineStr">
        <is>
          <t>Head off protests</t>
        </is>
      </c>
    </row>
    <row r="16">
      <c r="A16" s="4" t="inlineStr">
        <is>
          <t>Hearing (if required)</t>
        </is>
      </c>
      <c r="B16" s="7" t="n">
        <v>16</v>
      </c>
      <c r="C16" s="20">
        <f>$B$4-B16*7</f>
        <v/>
      </c>
      <c r="D16" s="21" t="inlineStr">
        <is>
          <t>N</t>
        </is>
      </c>
      <c r="E16" s="21" t="inlineStr"/>
    </row>
    <row r="17">
      <c r="A17" s="4" t="inlineStr">
        <is>
          <t>Bind liquor liability insurance</t>
        </is>
      </c>
      <c r="B17" s="7" t="n">
        <v>6</v>
      </c>
      <c r="C17" s="20">
        <f>$B$4-B17*7</f>
        <v/>
      </c>
      <c r="D17" s="21" t="inlineStr">
        <is>
          <t>N</t>
        </is>
      </c>
      <c r="E17" s="21" t="inlineStr">
        <is>
          <t>Agency may ask for the certificate</t>
        </is>
      </c>
    </row>
    <row r="18">
      <c r="A18" s="4" t="inlineStr">
        <is>
          <t>Alcohol server training for staff</t>
        </is>
      </c>
      <c r="B18" s="7" t="n">
        <v>4</v>
      </c>
      <c r="C18" s="20">
        <f>$B$4-B18*7</f>
        <v/>
      </c>
      <c r="D18" s="21" t="inlineStr">
        <is>
          <t>N</t>
        </is>
      </c>
      <c r="E18" s="21" t="inlineStr"/>
    </row>
    <row r="19">
      <c r="A19" s="4" t="inlineStr">
        <is>
          <t>Final premises inspection</t>
        </is>
      </c>
      <c r="B19" s="7" t="n">
        <v>4</v>
      </c>
      <c r="C19" s="20">
        <f>$B$4-B19*7</f>
        <v/>
      </c>
      <c r="D19" s="21" t="inlineStr">
        <is>
          <t>N</t>
        </is>
      </c>
      <c r="E19" s="21" t="inlineStr">
        <is>
          <t>Build-out must be substantially complete</t>
        </is>
      </c>
    </row>
    <row r="20">
      <c r="A20" s="4" t="inlineStr">
        <is>
          <t>License issued - open distributor accounts</t>
        </is>
      </c>
      <c r="B20" s="7" t="n">
        <v>3</v>
      </c>
      <c r="C20" s="20">
        <f>$B$4-B20*7</f>
        <v/>
      </c>
      <c r="D20" s="21" t="inlineStr">
        <is>
          <t>N</t>
        </is>
      </c>
      <c r="E20" s="21" t="inlineStr">
        <is>
          <t>Distributors need the license number</t>
        </is>
      </c>
    </row>
    <row r="21">
      <c r="A21" s="4" t="inlineStr">
        <is>
          <t>First alcohol delivery</t>
        </is>
      </c>
      <c r="B21" s="7" t="n">
        <v>1</v>
      </c>
      <c r="C21" s="20">
        <f>$B$4-B21*7</f>
        <v/>
      </c>
      <c r="D21" s="21" t="inlineStr">
        <is>
          <t>N</t>
        </is>
      </c>
      <c r="E21" s="21" t="inlineStr"/>
    </row>
    <row r="23">
      <c r="A23" s="4" t="inlineStr">
        <is>
          <t>Steps still open</t>
        </is>
      </c>
      <c r="B23" s="22">
        <f>COUNTIF(D7:D21,"N")</f>
        <v/>
      </c>
    </row>
    <row r="24">
      <c r="A24" s="4" t="inlineStr">
        <is>
          <t>Days until opening</t>
        </is>
      </c>
      <c r="B24" s="22">
        <f>B4-TODAY()</f>
        <v/>
      </c>
    </row>
    <row r="25">
      <c r="A25" s="4" t="inlineStr">
        <is>
          <t>Overdue open steps</t>
        </is>
      </c>
      <c r="B25" s="22">
        <f>COUNTIFS(D7:D21,"N",C7:C21,"&lt;"&amp;TODAY())</f>
        <v/>
      </c>
      <c r="C25" s="6" t="inlineStr">
        <is>
          <t>Anything overdue here is a risk to your opening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2026-09-07T00:16:02Z</dcterms:created>
  <dcterms:modified xmlns:dcterms="http://purl.org/dc/terms/" xmlns:xsi="http://www.w3.org/2001/XMLSchema-instance" xsi:type="dcterms:W3CDTF">2026-09-07T00:16:02Z</dcterms:modified>
</cp:coreProperties>
</file>