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ckage Pricing" sheetId="1" state="visible" r:id="rId1"/>
    <sheet xmlns:r="http://schemas.openxmlformats.org/officeDocument/2006/relationships" name="Minimum Spend" sheetId="2" state="visible" r:id="rId2"/>
    <sheet xmlns:r="http://schemas.openxmlformats.org/officeDocument/2006/relationships" name="Booking Track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5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>
      <b val="1"/>
    </font>
    <font/>
    <font>
      <b val="1"/>
      <sz val="12"/>
    </font>
    <font>
      <b val="1"/>
      <color rgb="002E7D4F"/>
      <sz val="13"/>
    </font>
    <font>
      <color rgb="002E7D4F"/>
    </font>
    <font>
      <b val="1"/>
      <color rgb="00FFFFFF"/>
    </font>
    <font>
      <b val="1"/>
      <color rgb="00B5482E"/>
    </font>
    <font>
      <b val="1"/>
      <color rgb="002E7D4F"/>
    </font>
    <font>
      <b val="1"/>
      <color rgb="002E7D4F"/>
      <sz val="12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4" fontId="5" fillId="2" borderId="1" pivotButton="0" quotePrefix="0" xfId="0"/>
    <xf numFmtId="0" fontId="5" fillId="2" borderId="1" pivotButton="0" quotePrefix="0" xfId="0"/>
    <xf numFmtId="164" fontId="5" fillId="2" borderId="1" pivotButton="0" quotePrefix="0" xfId="0"/>
    <xf numFmtId="4" fontId="6" fillId="0" borderId="1" pivotButton="0" quotePrefix="0" xfId="0"/>
    <xf numFmtId="164" fontId="7" fillId="0" borderId="1" pivotButton="0" quotePrefix="0" xfId="0"/>
    <xf numFmtId="4" fontId="7" fillId="0" borderId="1" pivotButton="0" quotePrefix="0" xfId="0"/>
    <xf numFmtId="3" fontId="8" fillId="0" borderId="1" pivotButton="0" quotePrefix="0" xfId="0"/>
    <xf numFmtId="3" fontId="9" fillId="0" borderId="1" pivotButton="0" quotePrefix="0" xfId="0"/>
    <xf numFmtId="4" fontId="10" fillId="0" borderId="1" pivotButton="0" quotePrefix="0" xfId="0"/>
    <xf numFmtId="0" fontId="11" fillId="3" borderId="1" applyAlignment="1" pivotButton="0" quotePrefix="0" xfId="0">
      <alignment horizontal="center" wrapText="1"/>
    </xf>
    <xf numFmtId="3" fontId="12" fillId="0" borderId="1" pivotButton="0" quotePrefix="0" xfId="0"/>
    <xf numFmtId="3" fontId="6" fillId="0" borderId="1" pivotButton="0" quotePrefix="0" xfId="0"/>
    <xf numFmtId="3" fontId="13" fillId="0" borderId="1" pivotButton="0" quotePrefix="0" xfId="0"/>
    <xf numFmtId="0" fontId="13" fillId="0" borderId="1" pivotButton="0" quotePrefix="0" xfId="0"/>
    <xf numFmtId="3" fontId="14" fillId="0" borderId="1" pivotButton="0" quotePrefix="0" xfId="0"/>
  </cellXfs>
  <cellStyles count="1">
    <cellStyle name="Normal" xfId="0" builtinId="0" hidden="0"/>
  </cellStyles>
  <dxfs count="1">
    <dxf>
      <font>
        <b val="1"/>
        <color rgb="009B1C1C"/>
      </font>
      <fill>
        <patternFill patternType="solid">
          <fgColor rgb="00F8D7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4" customWidth="1" min="3" max="3"/>
    <col width="40" customWidth="1" min="4" max="4"/>
    <col width="16" customWidth="1" min="5" max="5"/>
  </cols>
  <sheetData>
    <row r="1">
      <c r="A1" s="1" t="inlineStr">
        <is>
          <t>Holiday Party Package Pricing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the yellow cells for ONE package. Everything else calculates. Target 25-28% food cost.</t>
        </is>
      </c>
    </row>
    <row r="5">
      <c r="A5" s="4" t="inlineStr">
        <is>
          <t>PER-PERSON FOOD COST</t>
        </is>
      </c>
      <c r="D5" s="4" t="inlineStr">
        <is>
          <t>PARTY ASSUMPTIONS</t>
        </is>
      </c>
    </row>
    <row r="6">
      <c r="A6" s="5" t="inlineStr">
        <is>
          <t>Appetizers / passed items ($ per guest)</t>
        </is>
      </c>
      <c r="B6" s="6" t="n">
        <v>2.6</v>
      </c>
      <c r="D6" s="5" t="inlineStr">
        <is>
          <t>Guest count</t>
        </is>
      </c>
      <c r="E6" s="7" t="n">
        <v>40</v>
      </c>
    </row>
    <row r="7">
      <c r="A7" s="5" t="inlineStr">
        <is>
          <t>Entree or main ($ per guest)</t>
        </is>
      </c>
      <c r="B7" s="6" t="n">
        <v>5.4</v>
      </c>
      <c r="D7" s="5" t="inlineStr">
        <is>
          <t>Target food cost %</t>
        </is>
      </c>
      <c r="E7" s="8" t="n">
        <v>0.27</v>
      </c>
    </row>
    <row r="8">
      <c r="A8" s="5" t="inlineStr">
        <is>
          <t>Sides / salad / bread ($ per guest)</t>
        </is>
      </c>
      <c r="B8" s="6" t="n">
        <v>1.6</v>
      </c>
      <c r="D8" s="5" t="inlineStr">
        <is>
          <t>Dedicated staff (servers + bar)</t>
        </is>
      </c>
      <c r="E8" s="7" t="n">
        <v>3</v>
      </c>
    </row>
    <row r="9">
      <c r="A9" s="5" t="inlineStr">
        <is>
          <t>Dessert ($ per guest)</t>
        </is>
      </c>
      <c r="B9" s="6" t="n">
        <v>1.1</v>
      </c>
      <c r="D9" s="5" t="inlineStr">
        <is>
          <t>Hours paid each (incl. setup/breakdown)</t>
        </is>
      </c>
      <c r="E9" s="7" t="n">
        <v>6</v>
      </c>
    </row>
    <row r="10">
      <c r="A10" s="5" t="inlineStr">
        <is>
          <t>Non-alcoholic beverages ($ per guest)</t>
        </is>
      </c>
      <c r="B10" s="6" t="n">
        <v>0.6</v>
      </c>
      <c r="D10" s="5" t="inlineStr">
        <is>
          <t>Loaded wage ($/hr)</t>
        </is>
      </c>
      <c r="E10" s="6" t="n">
        <v>22</v>
      </c>
    </row>
    <row r="11">
      <c r="A11" s="5" t="inlineStr">
        <is>
          <t>Food cost per guest</t>
        </is>
      </c>
      <c r="B11" s="9">
        <f>SUM(B6:B10)</f>
        <v/>
      </c>
      <c r="D11" s="5" t="inlineStr">
        <is>
          <t>Extra prep labor hours</t>
        </is>
      </c>
      <c r="E11" s="7" t="n">
        <v>8</v>
      </c>
    </row>
    <row r="12">
      <c r="D12" s="5" t="inlineStr">
        <is>
          <t>Rentals, linens, decor, printing ($)</t>
        </is>
      </c>
      <c r="E12" s="6" t="n">
        <v>180</v>
      </c>
    </row>
    <row r="13">
      <c r="D13" s="5" t="inlineStr">
        <is>
          <t>Service charge added to guest (%)</t>
        </is>
      </c>
      <c r="E13" s="8" t="n">
        <v>0.2</v>
      </c>
    </row>
    <row r="14">
      <c r="A14" s="4" t="inlineStr">
        <is>
          <t>PRICE THIS PACKAGE</t>
        </is>
      </c>
    </row>
    <row r="15">
      <c r="A15" s="5" t="inlineStr">
        <is>
          <t>Price per person from food cost target</t>
        </is>
      </c>
      <c r="B15" s="9">
        <f>IF(E7=0,0,B11/E7)</f>
        <v/>
      </c>
    </row>
    <row r="16">
      <c r="A16" s="5" t="inlineStr">
        <is>
          <t>Your published price per person</t>
        </is>
      </c>
      <c r="B16" s="6" t="n">
        <v>42</v>
      </c>
    </row>
    <row r="17">
      <c r="A17" s="5" t="inlineStr">
        <is>
          <t>Actual food cost % at your price</t>
        </is>
      </c>
      <c r="B17" s="10">
        <f>IF(B16=0,0,B11/B16)</f>
        <v/>
      </c>
    </row>
    <row r="19">
      <c r="A19" s="4" t="inlineStr">
        <is>
          <t>PARTY P&amp;L</t>
        </is>
      </c>
    </row>
    <row r="20">
      <c r="A20" s="5" t="inlineStr">
        <is>
          <t>Food revenue (guests x price)</t>
        </is>
      </c>
      <c r="B20" s="11">
        <f>E6*B16</f>
        <v/>
      </c>
    </row>
    <row r="21">
      <c r="A21" s="5" t="inlineStr">
        <is>
          <t>Estimated bar revenue ($)</t>
        </is>
      </c>
      <c r="B21" s="6" t="n">
        <v>480</v>
      </c>
    </row>
    <row r="22">
      <c r="A22" s="5" t="inlineStr">
        <is>
          <t>Bar cost (% of bar revenue)</t>
        </is>
      </c>
      <c r="B22" s="8" t="n">
        <v>0.24</v>
      </c>
    </row>
    <row r="23">
      <c r="A23" s="5" t="inlineStr">
        <is>
          <t>TOTAL REVENUE</t>
        </is>
      </c>
      <c r="B23" s="12">
        <f>B20+B21</f>
        <v/>
      </c>
    </row>
    <row r="24">
      <c r="A24" s="5" t="inlineStr">
        <is>
          <t>Food cost</t>
        </is>
      </c>
      <c r="B24" s="11">
        <f>B11*E6</f>
        <v/>
      </c>
    </row>
    <row r="25">
      <c r="A25" s="5" t="inlineStr">
        <is>
          <t>Bar cost</t>
        </is>
      </c>
      <c r="B25" s="11">
        <f>B21*B22</f>
        <v/>
      </c>
    </row>
    <row r="26">
      <c r="A26" s="5" t="inlineStr">
        <is>
          <t>Service labor</t>
        </is>
      </c>
      <c r="B26" s="11">
        <f>E8*E9*E10</f>
        <v/>
      </c>
    </row>
    <row r="27">
      <c r="A27" s="5" t="inlineStr">
        <is>
          <t>Prep labor</t>
        </is>
      </c>
      <c r="B27" s="11">
        <f>E11*E10</f>
        <v/>
      </c>
    </row>
    <row r="28">
      <c r="A28" s="5" t="inlineStr">
        <is>
          <t>Rentals &amp; extras</t>
        </is>
      </c>
      <c r="B28" s="11">
        <f>E12</f>
        <v/>
      </c>
    </row>
    <row r="30">
      <c r="A30" s="4" t="inlineStr">
        <is>
          <t>PARTY PROFIT</t>
        </is>
      </c>
      <c r="B30" s="13">
        <f>B23-B24-B25-B26-B27-B28</f>
        <v/>
      </c>
    </row>
    <row r="31">
      <c r="A31" s="5" t="inlineStr">
        <is>
          <t>Profit margin</t>
        </is>
      </c>
      <c r="B31" s="10">
        <f>IF(B23=0,0,B30/B23)</f>
        <v/>
      </c>
      <c r="D31" s="5" t="inlineStr">
        <is>
          <t>Service charge collected (goes to staff)</t>
        </is>
      </c>
      <c r="E31" s="11">
        <f>B23*E13</f>
        <v/>
      </c>
    </row>
    <row r="32">
      <c r="A32" s="5" t="inlineStr">
        <is>
          <t>Profit per guest</t>
        </is>
      </c>
      <c r="B32" s="11">
        <f>IF(E6=0,0,B30/E6)</f>
        <v/>
      </c>
      <c r="D32" s="5" t="inlineStr">
        <is>
          <t>Deposit at 35% of food revenue</t>
        </is>
      </c>
      <c r="E32" s="14">
        <f>B20*0.35</f>
        <v/>
      </c>
    </row>
    <row r="34">
      <c r="A34" s="3" t="inlineStr">
        <is>
          <t>If profit margin lands under 20%, raise the price or trim the package — do not hope the bar saves it.</t>
        </is>
      </c>
    </row>
  </sheetData>
  <conditionalFormatting sqref="B17">
    <cfRule type="cellIs" priority="1" operator="greaterThan" dxfId="0">
      <formula>0.32</formula>
    </cfRule>
  </conditionalFormatting>
  <conditionalFormatting sqref="B31">
    <cfRule type="cellIs" priority="2" operator="lessThan" dxfId="0">
      <formula>0.20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6" customWidth="1" min="4" max="4"/>
    <col width="18" customWidth="1" min="5" max="5"/>
    <col width="16" customWidth="1" min="6" max="6"/>
    <col width="18" customWidth="1" min="7" max="7"/>
  </cols>
  <sheetData>
    <row r="1">
      <c r="A1" s="1" t="inlineStr">
        <is>
          <t>Minimum Spend by Day &amp; Time Slot</t>
        </is>
      </c>
    </row>
    <row r="2">
      <c r="A2" s="2" t="inlineStr">
        <is>
          <t>The Restaurant Owner Hub  ·  free tool</t>
        </is>
      </c>
    </row>
    <row r="3">
      <c r="A3" s="3" t="inlineStr">
        <is>
          <t>What the room normally earns in that window IS your floor. Set the minimum at or above it.</t>
        </is>
      </c>
    </row>
    <row r="5">
      <c r="A5" s="15" t="inlineStr">
        <is>
          <t>Day</t>
        </is>
      </c>
      <c r="B5" s="15" t="inlineStr">
        <is>
          <t>Time slot</t>
        </is>
      </c>
      <c r="C5" s="15" t="inlineStr">
        <is>
          <t>Normal covers</t>
        </is>
      </c>
      <c r="D5" s="15" t="inlineStr">
        <is>
          <t>Avg check ($)</t>
        </is>
      </c>
      <c r="E5" s="15" t="inlineStr">
        <is>
          <t>Normal revenue ($)</t>
        </is>
      </c>
      <c r="F5" s="15" t="inlineStr">
        <is>
          <t>Buffer %</t>
        </is>
      </c>
      <c r="G5" s="15" t="inlineStr">
        <is>
          <t>MINIMUM SPEND ($)</t>
        </is>
      </c>
    </row>
    <row r="6">
      <c r="A6" s="7" t="inlineStr">
        <is>
          <t>Monday</t>
        </is>
      </c>
      <c r="B6" s="7" t="inlineStr">
        <is>
          <t>5-9pm</t>
        </is>
      </c>
      <c r="C6" s="7" t="n">
        <v>22</v>
      </c>
      <c r="D6" s="6" t="n">
        <v>26</v>
      </c>
      <c r="E6" s="11">
        <f>IF(C6="","",C6*D6)</f>
        <v/>
      </c>
      <c r="F6" s="8" t="n">
        <v>0.1</v>
      </c>
      <c r="G6" s="16">
        <f>IF(E6="","",ROUND(E6*(1+F6),-1))</f>
        <v/>
      </c>
    </row>
    <row r="7">
      <c r="A7" s="7" t="inlineStr">
        <is>
          <t>Tuesday</t>
        </is>
      </c>
      <c r="B7" s="7" t="inlineStr">
        <is>
          <t>5-9pm</t>
        </is>
      </c>
      <c r="C7" s="7" t="n">
        <v>26</v>
      </c>
      <c r="D7" s="6" t="n">
        <v>26</v>
      </c>
      <c r="E7" s="11">
        <f>IF(C7="","",C7*D7)</f>
        <v/>
      </c>
      <c r="F7" s="8" t="n">
        <v>0.1</v>
      </c>
      <c r="G7" s="16">
        <f>IF(E7="","",ROUND(E7*(1+F7),-1))</f>
        <v/>
      </c>
    </row>
    <row r="8">
      <c r="A8" s="7" t="inlineStr">
        <is>
          <t>Wednesday</t>
        </is>
      </c>
      <c r="B8" s="7" t="inlineStr">
        <is>
          <t>5-9pm</t>
        </is>
      </c>
      <c r="C8" s="7" t="n">
        <v>34</v>
      </c>
      <c r="D8" s="6" t="n">
        <v>28</v>
      </c>
      <c r="E8" s="11">
        <f>IF(C8="","",C8*D8)</f>
        <v/>
      </c>
      <c r="F8" s="8" t="n">
        <v>0.1</v>
      </c>
      <c r="G8" s="16">
        <f>IF(E8="","",ROUND(E8*(1+F8),-1))</f>
        <v/>
      </c>
    </row>
    <row r="9">
      <c r="A9" s="7" t="inlineStr">
        <is>
          <t>Thursday</t>
        </is>
      </c>
      <c r="B9" s="7" t="inlineStr">
        <is>
          <t>5-9pm</t>
        </is>
      </c>
      <c r="C9" s="7" t="n">
        <v>48</v>
      </c>
      <c r="D9" s="6" t="n">
        <v>30</v>
      </c>
      <c r="E9" s="11">
        <f>IF(C9="","",C9*D9)</f>
        <v/>
      </c>
      <c r="F9" s="8" t="n">
        <v>0.1</v>
      </c>
      <c r="G9" s="16">
        <f>IF(E9="","",ROUND(E9*(1+F9),-1))</f>
        <v/>
      </c>
    </row>
    <row r="10">
      <c r="A10" s="7" t="inlineStr">
        <is>
          <t>Thursday</t>
        </is>
      </c>
      <c r="B10" s="7" t="inlineStr">
        <is>
          <t>7-10pm</t>
        </is>
      </c>
      <c r="C10" s="7" t="n">
        <v>40</v>
      </c>
      <c r="D10" s="6" t="n">
        <v>32</v>
      </c>
      <c r="E10" s="11">
        <f>IF(C10="","",C10*D10)</f>
        <v/>
      </c>
      <c r="F10" s="8" t="n">
        <v>0.1</v>
      </c>
      <c r="G10" s="16">
        <f>IF(E10="","",ROUND(E10*(1+F10),-1))</f>
        <v/>
      </c>
    </row>
    <row r="11">
      <c r="A11" s="7" t="inlineStr">
        <is>
          <t>Friday</t>
        </is>
      </c>
      <c r="B11" s="7" t="inlineStr">
        <is>
          <t>5-8pm</t>
        </is>
      </c>
      <c r="C11" s="7" t="n">
        <v>62</v>
      </c>
      <c r="D11" s="6" t="n">
        <v>34</v>
      </c>
      <c r="E11" s="11">
        <f>IF(C11="","",C11*D11)</f>
        <v/>
      </c>
      <c r="F11" s="8" t="n">
        <v>0.1</v>
      </c>
      <c r="G11" s="16">
        <f>IF(E11="","",ROUND(E11*(1+F11),-1))</f>
        <v/>
      </c>
    </row>
    <row r="12">
      <c r="A12" s="7" t="inlineStr">
        <is>
          <t>Friday</t>
        </is>
      </c>
      <c r="B12" s="7" t="inlineStr">
        <is>
          <t>8-11pm</t>
        </is>
      </c>
      <c r="C12" s="7" t="n">
        <v>70</v>
      </c>
      <c r="D12" s="6" t="n">
        <v>38</v>
      </c>
      <c r="E12" s="11">
        <f>IF(C12="","",C12*D12)</f>
        <v/>
      </c>
      <c r="F12" s="8" t="n">
        <v>0.1</v>
      </c>
      <c r="G12" s="16">
        <f>IF(E12="","",ROUND(E12*(1+F12),-1))</f>
        <v/>
      </c>
    </row>
    <row r="13">
      <c r="A13" s="7" t="inlineStr">
        <is>
          <t>Saturday</t>
        </is>
      </c>
      <c r="B13" s="7" t="inlineStr">
        <is>
          <t>5-8pm</t>
        </is>
      </c>
      <c r="C13" s="7" t="n">
        <v>68</v>
      </c>
      <c r="D13" s="6" t="n">
        <v>36</v>
      </c>
      <c r="E13" s="11">
        <f>IF(C13="","",C13*D13)</f>
        <v/>
      </c>
      <c r="F13" s="8" t="n">
        <v>0.1</v>
      </c>
      <c r="G13" s="16">
        <f>IF(E13="","",ROUND(E13*(1+F13),-1))</f>
        <v/>
      </c>
    </row>
    <row r="14">
      <c r="A14" s="7" t="inlineStr">
        <is>
          <t>Saturday</t>
        </is>
      </c>
      <c r="B14" s="7" t="inlineStr">
        <is>
          <t>8-11pm</t>
        </is>
      </c>
      <c r="C14" s="7" t="n">
        <v>78</v>
      </c>
      <c r="D14" s="6" t="n">
        <v>40</v>
      </c>
      <c r="E14" s="11">
        <f>IF(C14="","",C14*D14)</f>
        <v/>
      </c>
      <c r="F14" s="8" t="n">
        <v>0.1</v>
      </c>
      <c r="G14" s="16">
        <f>IF(E14="","",ROUND(E14*(1+F14),-1))</f>
        <v/>
      </c>
    </row>
    <row r="15">
      <c r="A15" s="7" t="inlineStr">
        <is>
          <t>Sunday</t>
        </is>
      </c>
      <c r="B15" s="7" t="inlineStr">
        <is>
          <t>4-8pm</t>
        </is>
      </c>
      <c r="C15" s="7" t="n">
        <v>38</v>
      </c>
      <c r="D15" s="6" t="n">
        <v>28</v>
      </c>
      <c r="E15" s="11">
        <f>IF(C15="","",C15*D15)</f>
        <v/>
      </c>
      <c r="F15" s="8" t="n">
        <v>0.1</v>
      </c>
      <c r="G15" s="16">
        <f>IF(E15="","",ROUND(E15*(1+F15),-1))</f>
        <v/>
      </c>
    </row>
    <row r="16">
      <c r="A16" s="7" t="inlineStr"/>
      <c r="B16" s="7" t="inlineStr"/>
      <c r="C16" s="7" t="inlineStr"/>
      <c r="D16" s="6" t="inlineStr"/>
      <c r="E16" s="11">
        <f>IF(C16="","",C16*D16)</f>
        <v/>
      </c>
      <c r="F16" s="8" t="n">
        <v>0.1</v>
      </c>
      <c r="G16" s="16">
        <f>IF(E16="","",ROUND(E16*(1+F16),-1))</f>
        <v/>
      </c>
    </row>
    <row r="17">
      <c r="A17" s="7" t="inlineStr"/>
      <c r="B17" s="7" t="inlineStr"/>
      <c r="C17" s="7" t="inlineStr"/>
      <c r="D17" s="6" t="inlineStr"/>
      <c r="E17" s="11">
        <f>IF(C17="","",C17*D17)</f>
        <v/>
      </c>
      <c r="F17" s="8" t="n">
        <v>0.1</v>
      </c>
      <c r="G17" s="16">
        <f>IF(E17="","",ROUND(E17*(1+F17),-1))</f>
        <v/>
      </c>
    </row>
    <row r="19">
      <c r="A19" s="3" t="inlineStr">
        <is>
          <t>Buffer covers the walk-in business you turn away by closing the room. 10-15% is typical for prime slots.</t>
        </is>
      </c>
    </row>
    <row r="20">
      <c r="A20" s="3" t="inlineStr">
        <is>
          <t>Slow weeknights are your best product — sell them hardest, they cost you almost nothing to give up.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0" customWidth="1" min="3" max="3"/>
    <col width="9" customWidth="1" min="4" max="4"/>
    <col width="13" customWidth="1" min="5" max="5"/>
    <col width="16" customWidth="1" min="6" max="6"/>
    <col width="13" customWidth="1" min="7" max="7"/>
    <col width="14" customWidth="1" min="8" max="8"/>
    <col width="13" customWidth="1" min="9" max="9"/>
    <col width="16" customWidth="1" min="10" max="10"/>
    <col width="14" customWidth="1" min="11" max="11"/>
  </cols>
  <sheetData>
    <row r="1">
      <c r="A1" s="1" t="inlineStr">
        <is>
          <t>Holiday Party Booking Tracker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One row per inquiry. Log it the day it comes in — speed of reply is the #1 reason you win or lose the booking.</t>
        </is>
      </c>
    </row>
    <row r="5">
      <c r="A5" s="15" t="inlineStr">
        <is>
          <t>Inquiry date</t>
        </is>
      </c>
      <c r="B5" s="15" t="inlineStr">
        <is>
          <t>Company / host</t>
        </is>
      </c>
      <c r="C5" s="15" t="inlineStr">
        <is>
          <t>Party date</t>
        </is>
      </c>
      <c r="D5" s="15" t="inlineStr">
        <is>
          <t>Guests</t>
        </is>
      </c>
      <c r="E5" s="15" t="inlineStr">
        <is>
          <t>Package</t>
        </is>
      </c>
      <c r="F5" s="15" t="inlineStr">
        <is>
          <t>Price/person ($)</t>
        </is>
      </c>
      <c r="G5" s="15" t="inlineStr">
        <is>
          <t>Food total ($)</t>
        </is>
      </c>
      <c r="H5" s="15" t="inlineStr">
        <is>
          <t>Est. bar ($)</t>
        </is>
      </c>
      <c r="I5" s="15" t="inlineStr">
        <is>
          <t>Deposit ($)</t>
        </is>
      </c>
      <c r="J5" s="15" t="inlineStr">
        <is>
          <t>Status</t>
        </is>
      </c>
      <c r="K5" s="15" t="inlineStr">
        <is>
          <t>Balance due ($)</t>
        </is>
      </c>
    </row>
    <row r="6">
      <c r="A6" s="7" t="inlineStr">
        <is>
          <t>Aug 6</t>
        </is>
      </c>
      <c r="B6" s="7" t="inlineStr">
        <is>
          <t>Meridian Dental</t>
        </is>
      </c>
      <c r="C6" s="7" t="inlineStr">
        <is>
          <t>Dec 11</t>
        </is>
      </c>
      <c r="D6" s="7" t="n">
        <v>28</v>
      </c>
      <c r="E6" s="7" t="inlineStr">
        <is>
          <t>Family style</t>
        </is>
      </c>
      <c r="F6" s="6" t="n">
        <v>42</v>
      </c>
      <c r="G6" s="11">
        <f>IF(D6="","",D6*F6)</f>
        <v/>
      </c>
      <c r="H6" s="6" t="n">
        <v>600</v>
      </c>
      <c r="I6" s="6" t="n">
        <v>620</v>
      </c>
      <c r="J6" s="7" t="inlineStr">
        <is>
          <t>Deposit paid - CONFIRMED</t>
        </is>
      </c>
      <c r="K6" s="11">
        <f>IF(G6="","",G6+IF(H6="",0,H6)-IF(I6="",0,I6))</f>
        <v/>
      </c>
    </row>
    <row r="7">
      <c r="A7" s="7" t="inlineStr">
        <is>
          <t>Aug 8</t>
        </is>
      </c>
      <c r="B7" s="7" t="inlineStr">
        <is>
          <t>Harbor Realty</t>
        </is>
      </c>
      <c r="C7" s="7" t="inlineStr">
        <is>
          <t>Dec 5</t>
        </is>
      </c>
      <c r="D7" s="7" t="n">
        <v>45</v>
      </c>
      <c r="E7" s="7" t="inlineStr">
        <is>
          <t>Reception</t>
        </is>
      </c>
      <c r="F7" s="6" t="n">
        <v>34</v>
      </c>
      <c r="G7" s="11">
        <f>IF(D7="","",D7*F7)</f>
        <v/>
      </c>
      <c r="H7" s="6" t="n">
        <v>900</v>
      </c>
      <c r="I7" s="6" t="n">
        <v>0</v>
      </c>
      <c r="J7" s="7" t="inlineStr">
        <is>
          <t>Quoted</t>
        </is>
      </c>
      <c r="K7" s="11">
        <f>IF(G7="","",G7+IF(H7="",0,H7)-IF(I7="",0,I7))</f>
        <v/>
      </c>
    </row>
    <row r="8">
      <c r="A8" s="7" t="inlineStr"/>
      <c r="B8" s="7" t="inlineStr"/>
      <c r="C8" s="7" t="inlineStr"/>
      <c r="D8" s="7" t="inlineStr"/>
      <c r="E8" s="7" t="inlineStr"/>
      <c r="F8" s="6" t="inlineStr"/>
      <c r="G8" s="11">
        <f>IF(D8="","",D8*F8)</f>
        <v/>
      </c>
      <c r="H8" s="6" t="inlineStr"/>
      <c r="I8" s="6" t="inlineStr"/>
      <c r="J8" s="7" t="inlineStr"/>
      <c r="K8" s="11">
        <f>IF(G8="","",G8+IF(H8="",0,H8)-IF(I8="",0,I8))</f>
        <v/>
      </c>
    </row>
    <row r="9">
      <c r="A9" s="7" t="inlineStr"/>
      <c r="B9" s="7" t="inlineStr"/>
      <c r="C9" s="7" t="inlineStr"/>
      <c r="D9" s="7" t="inlineStr"/>
      <c r="E9" s="7" t="inlineStr"/>
      <c r="F9" s="6" t="inlineStr"/>
      <c r="G9" s="11">
        <f>IF(D9="","",D9*F9)</f>
        <v/>
      </c>
      <c r="H9" s="6" t="inlineStr"/>
      <c r="I9" s="6" t="inlineStr"/>
      <c r="J9" s="7" t="inlineStr"/>
      <c r="K9" s="11">
        <f>IF(G9="","",G9+IF(H9="",0,H9)-IF(I9="",0,I9))</f>
        <v/>
      </c>
    </row>
    <row r="10">
      <c r="A10" s="7" t="inlineStr"/>
      <c r="B10" s="7" t="inlineStr"/>
      <c r="C10" s="7" t="inlineStr"/>
      <c r="D10" s="7" t="inlineStr"/>
      <c r="E10" s="7" t="inlineStr"/>
      <c r="F10" s="6" t="inlineStr"/>
      <c r="G10" s="11">
        <f>IF(D10="","",D10*F10)</f>
        <v/>
      </c>
      <c r="H10" s="6" t="inlineStr"/>
      <c r="I10" s="6" t="inlineStr"/>
      <c r="J10" s="7" t="inlineStr"/>
      <c r="K10" s="11">
        <f>IF(G10="","",G10+IF(H10="",0,H10)-IF(I10="",0,I10))</f>
        <v/>
      </c>
    </row>
    <row r="11">
      <c r="A11" s="7" t="inlineStr"/>
      <c r="B11" s="7" t="inlineStr"/>
      <c r="C11" s="7" t="inlineStr"/>
      <c r="D11" s="7" t="inlineStr"/>
      <c r="E11" s="7" t="inlineStr"/>
      <c r="F11" s="6" t="inlineStr"/>
      <c r="G11" s="11">
        <f>IF(D11="","",D11*F11)</f>
        <v/>
      </c>
      <c r="H11" s="6" t="inlineStr"/>
      <c r="I11" s="6" t="inlineStr"/>
      <c r="J11" s="7" t="inlineStr"/>
      <c r="K11" s="11">
        <f>IF(G11="","",G11+IF(H11="",0,H11)-IF(I11="",0,I11))</f>
        <v/>
      </c>
    </row>
    <row r="12">
      <c r="A12" s="7" t="inlineStr"/>
      <c r="B12" s="7" t="inlineStr"/>
      <c r="C12" s="7" t="inlineStr"/>
      <c r="D12" s="7" t="inlineStr"/>
      <c r="E12" s="7" t="inlineStr"/>
      <c r="F12" s="6" t="inlineStr"/>
      <c r="G12" s="11">
        <f>IF(D12="","",D12*F12)</f>
        <v/>
      </c>
      <c r="H12" s="6" t="inlineStr"/>
      <c r="I12" s="6" t="inlineStr"/>
      <c r="J12" s="7" t="inlineStr"/>
      <c r="K12" s="11">
        <f>IF(G12="","",G12+IF(H12="",0,H12)-IF(I12="",0,I12))</f>
        <v/>
      </c>
    </row>
    <row r="13">
      <c r="A13" s="7" t="inlineStr"/>
      <c r="B13" s="7" t="inlineStr"/>
      <c r="C13" s="7" t="inlineStr"/>
      <c r="D13" s="7" t="inlineStr"/>
      <c r="E13" s="7" t="inlineStr"/>
      <c r="F13" s="6" t="inlineStr"/>
      <c r="G13" s="11">
        <f>IF(D13="","",D13*F13)</f>
        <v/>
      </c>
      <c r="H13" s="6" t="inlineStr"/>
      <c r="I13" s="6" t="inlineStr"/>
      <c r="J13" s="7" t="inlineStr"/>
      <c r="K13" s="11">
        <f>IF(G13="","",G13+IF(H13="",0,H13)-IF(I13="",0,I13))</f>
        <v/>
      </c>
    </row>
    <row r="14">
      <c r="A14" s="7" t="inlineStr"/>
      <c r="B14" s="7" t="inlineStr"/>
      <c r="C14" s="7" t="inlineStr"/>
      <c r="D14" s="7" t="inlineStr"/>
      <c r="E14" s="7" t="inlineStr"/>
      <c r="F14" s="6" t="inlineStr"/>
      <c r="G14" s="11">
        <f>IF(D14="","",D14*F14)</f>
        <v/>
      </c>
      <c r="H14" s="6" t="inlineStr"/>
      <c r="I14" s="6" t="inlineStr"/>
      <c r="J14" s="7" t="inlineStr"/>
      <c r="K14" s="11">
        <f>IF(G14="","",G14+IF(H14="",0,H14)-IF(I14="",0,I14))</f>
        <v/>
      </c>
    </row>
    <row r="15">
      <c r="A15" s="7" t="inlineStr"/>
      <c r="B15" s="7" t="inlineStr"/>
      <c r="C15" s="7" t="inlineStr"/>
      <c r="D15" s="7" t="inlineStr"/>
      <c r="E15" s="7" t="inlineStr"/>
      <c r="F15" s="6" t="inlineStr"/>
      <c r="G15" s="11">
        <f>IF(D15="","",D15*F15)</f>
        <v/>
      </c>
      <c r="H15" s="6" t="inlineStr"/>
      <c r="I15" s="6" t="inlineStr"/>
      <c r="J15" s="7" t="inlineStr"/>
      <c r="K15" s="11">
        <f>IF(G15="","",G15+IF(H15="",0,H15)-IF(I15="",0,I15))</f>
        <v/>
      </c>
    </row>
    <row r="16">
      <c r="A16" s="7" t="inlineStr"/>
      <c r="B16" s="7" t="inlineStr"/>
      <c r="C16" s="7" t="inlineStr"/>
      <c r="D16" s="7" t="inlineStr"/>
      <c r="E16" s="7" t="inlineStr"/>
      <c r="F16" s="6" t="inlineStr"/>
      <c r="G16" s="11">
        <f>IF(D16="","",D16*F16)</f>
        <v/>
      </c>
      <c r="H16" s="6" t="inlineStr"/>
      <c r="I16" s="6" t="inlineStr"/>
      <c r="J16" s="7" t="inlineStr"/>
      <c r="K16" s="11">
        <f>IF(G16="","",G16+IF(H16="",0,H16)-IF(I16="",0,I16))</f>
        <v/>
      </c>
    </row>
    <row r="17">
      <c r="A17" s="7" t="inlineStr"/>
      <c r="B17" s="7" t="inlineStr"/>
      <c r="C17" s="7" t="inlineStr"/>
      <c r="D17" s="7" t="inlineStr"/>
      <c r="E17" s="7" t="inlineStr"/>
      <c r="F17" s="6" t="inlineStr"/>
      <c r="G17" s="11">
        <f>IF(D17="","",D17*F17)</f>
        <v/>
      </c>
      <c r="H17" s="6" t="inlineStr"/>
      <c r="I17" s="6" t="inlineStr"/>
      <c r="J17" s="7" t="inlineStr"/>
      <c r="K17" s="11">
        <f>IF(G17="","",G17+IF(H17="",0,H17)-IF(I17="",0,I17))</f>
        <v/>
      </c>
    </row>
    <row r="18">
      <c r="A18" s="7" t="inlineStr"/>
      <c r="B18" s="7" t="inlineStr"/>
      <c r="C18" s="7" t="inlineStr"/>
      <c r="D18" s="7" t="inlineStr"/>
      <c r="E18" s="7" t="inlineStr"/>
      <c r="F18" s="6" t="inlineStr"/>
      <c r="G18" s="11">
        <f>IF(D18="","",D18*F18)</f>
        <v/>
      </c>
      <c r="H18" s="6" t="inlineStr"/>
      <c r="I18" s="6" t="inlineStr"/>
      <c r="J18" s="7" t="inlineStr"/>
      <c r="K18" s="11">
        <f>IF(G18="","",G18+IF(H18="",0,H18)-IF(I18="",0,I18))</f>
        <v/>
      </c>
    </row>
    <row r="19">
      <c r="A19" s="7" t="inlineStr"/>
      <c r="B19" s="7" t="inlineStr"/>
      <c r="C19" s="7" t="inlineStr"/>
      <c r="D19" s="7" t="inlineStr"/>
      <c r="E19" s="7" t="inlineStr"/>
      <c r="F19" s="6" t="inlineStr"/>
      <c r="G19" s="11">
        <f>IF(D19="","",D19*F19)</f>
        <v/>
      </c>
      <c r="H19" s="6" t="inlineStr"/>
      <c r="I19" s="6" t="inlineStr"/>
      <c r="J19" s="7" t="inlineStr"/>
      <c r="K19" s="11">
        <f>IF(G19="","",G19+IF(H19="",0,H19)-IF(I19="",0,I19))</f>
        <v/>
      </c>
    </row>
    <row r="20">
      <c r="A20" s="7" t="inlineStr"/>
      <c r="B20" s="7" t="inlineStr"/>
      <c r="C20" s="7" t="inlineStr"/>
      <c r="D20" s="7" t="inlineStr"/>
      <c r="E20" s="7" t="inlineStr"/>
      <c r="F20" s="6" t="inlineStr"/>
      <c r="G20" s="11">
        <f>IF(D20="","",D20*F20)</f>
        <v/>
      </c>
      <c r="H20" s="6" t="inlineStr"/>
      <c r="I20" s="6" t="inlineStr"/>
      <c r="J20" s="7" t="inlineStr"/>
      <c r="K20" s="11">
        <f>IF(G20="","",G20+IF(H20="",0,H20)-IF(I20="",0,I20))</f>
        <v/>
      </c>
    </row>
    <row r="21">
      <c r="A21" s="7" t="inlineStr"/>
      <c r="B21" s="7" t="inlineStr"/>
      <c r="C21" s="7" t="inlineStr"/>
      <c r="D21" s="7" t="inlineStr"/>
      <c r="E21" s="7" t="inlineStr"/>
      <c r="F21" s="6" t="inlineStr"/>
      <c r="G21" s="11">
        <f>IF(D21="","",D21*F21)</f>
        <v/>
      </c>
      <c r="H21" s="6" t="inlineStr"/>
      <c r="I21" s="6" t="inlineStr"/>
      <c r="J21" s="7" t="inlineStr"/>
      <c r="K21" s="11">
        <f>IF(G21="","",G21+IF(H21="",0,H21)-IF(I21="",0,I21))</f>
        <v/>
      </c>
    </row>
    <row r="22">
      <c r="A22" s="7" t="inlineStr"/>
      <c r="B22" s="7" t="inlineStr"/>
      <c r="C22" s="7" t="inlineStr"/>
      <c r="D22" s="7" t="inlineStr"/>
      <c r="E22" s="7" t="inlineStr"/>
      <c r="F22" s="6" t="inlineStr"/>
      <c r="G22" s="11">
        <f>IF(D22="","",D22*F22)</f>
        <v/>
      </c>
      <c r="H22" s="6" t="inlineStr"/>
      <c r="I22" s="6" t="inlineStr"/>
      <c r="J22" s="7" t="inlineStr"/>
      <c r="K22" s="11">
        <f>IF(G22="","",G22+IF(H22="",0,H22)-IF(I22="",0,I22))</f>
        <v/>
      </c>
    </row>
    <row r="23">
      <c r="A23" s="7" t="inlineStr"/>
      <c r="B23" s="7" t="inlineStr"/>
      <c r="C23" s="7" t="inlineStr"/>
      <c r="D23" s="7" t="inlineStr"/>
      <c r="E23" s="7" t="inlineStr"/>
      <c r="F23" s="6" t="inlineStr"/>
      <c r="G23" s="11">
        <f>IF(D23="","",D23*F23)</f>
        <v/>
      </c>
      <c r="H23" s="6" t="inlineStr"/>
      <c r="I23" s="6" t="inlineStr"/>
      <c r="J23" s="7" t="inlineStr"/>
      <c r="K23" s="11">
        <f>IF(G23="","",G23+IF(H23="",0,H23)-IF(I23="",0,I23))</f>
        <v/>
      </c>
    </row>
    <row r="24">
      <c r="A24" s="7" t="inlineStr"/>
      <c r="B24" s="7" t="inlineStr"/>
      <c r="C24" s="7" t="inlineStr"/>
      <c r="D24" s="7" t="inlineStr"/>
      <c r="E24" s="7" t="inlineStr"/>
      <c r="F24" s="6" t="inlineStr"/>
      <c r="G24" s="11">
        <f>IF(D24="","",D24*F24)</f>
        <v/>
      </c>
      <c r="H24" s="6" t="inlineStr"/>
      <c r="I24" s="6" t="inlineStr"/>
      <c r="J24" s="7" t="inlineStr"/>
      <c r="K24" s="11">
        <f>IF(G24="","",G24+IF(H24="",0,H24)-IF(I24="",0,I24))</f>
        <v/>
      </c>
    </row>
    <row r="25">
      <c r="A25" s="7" t="inlineStr"/>
      <c r="B25" s="7" t="inlineStr"/>
      <c r="C25" s="7" t="inlineStr"/>
      <c r="D25" s="7" t="inlineStr"/>
      <c r="E25" s="7" t="inlineStr"/>
      <c r="F25" s="6" t="inlineStr"/>
      <c r="G25" s="11">
        <f>IF(D25="","",D25*F25)</f>
        <v/>
      </c>
      <c r="H25" s="6" t="inlineStr"/>
      <c r="I25" s="6" t="inlineStr"/>
      <c r="J25" s="7" t="inlineStr"/>
      <c r="K25" s="11">
        <f>IF(G25="","",G25+IF(H25="",0,H25)-IF(I25="",0,I25))</f>
        <v/>
      </c>
    </row>
    <row r="26">
      <c r="A26" s="7" t="inlineStr"/>
      <c r="B26" s="7" t="inlineStr"/>
      <c r="C26" s="7" t="inlineStr"/>
      <c r="D26" s="7" t="inlineStr"/>
      <c r="E26" s="7" t="inlineStr"/>
      <c r="F26" s="6" t="inlineStr"/>
      <c r="G26" s="11">
        <f>IF(D26="","",D26*F26)</f>
        <v/>
      </c>
      <c r="H26" s="6" t="inlineStr"/>
      <c r="I26" s="6" t="inlineStr"/>
      <c r="J26" s="7" t="inlineStr"/>
      <c r="K26" s="11">
        <f>IF(G26="","",G26+IF(H26="",0,H26)-IF(I26="",0,I26))</f>
        <v/>
      </c>
    </row>
    <row r="27">
      <c r="A27" s="7" t="inlineStr"/>
      <c r="B27" s="7" t="inlineStr"/>
      <c r="C27" s="7" t="inlineStr"/>
      <c r="D27" s="7" t="inlineStr"/>
      <c r="E27" s="7" t="inlineStr"/>
      <c r="F27" s="6" t="inlineStr"/>
      <c r="G27" s="11">
        <f>IF(D27="","",D27*F27)</f>
        <v/>
      </c>
      <c r="H27" s="6" t="inlineStr"/>
      <c r="I27" s="6" t="inlineStr"/>
      <c r="J27" s="7" t="inlineStr"/>
      <c r="K27" s="11">
        <f>IF(G27="","",G27+IF(H27="",0,H27)-IF(I27="",0,I27))</f>
        <v/>
      </c>
    </row>
    <row r="28">
      <c r="A28" s="7" t="inlineStr"/>
      <c r="B28" s="7" t="inlineStr"/>
      <c r="C28" s="7" t="inlineStr"/>
      <c r="D28" s="7" t="inlineStr"/>
      <c r="E28" s="7" t="inlineStr"/>
      <c r="F28" s="6" t="inlineStr"/>
      <c r="G28" s="11">
        <f>IF(D28="","",D28*F28)</f>
        <v/>
      </c>
      <c r="H28" s="6" t="inlineStr"/>
      <c r="I28" s="6" t="inlineStr"/>
      <c r="J28" s="7" t="inlineStr"/>
      <c r="K28" s="11">
        <f>IF(G28="","",G28+IF(H28="",0,H28)-IF(I28="",0,I28))</f>
        <v/>
      </c>
    </row>
    <row r="29">
      <c r="A29" s="7" t="inlineStr"/>
      <c r="B29" s="7" t="inlineStr"/>
      <c r="C29" s="7" t="inlineStr"/>
      <c r="D29" s="7" t="inlineStr"/>
      <c r="E29" s="7" t="inlineStr"/>
      <c r="F29" s="6" t="inlineStr"/>
      <c r="G29" s="11">
        <f>IF(D29="","",D29*F29)</f>
        <v/>
      </c>
      <c r="H29" s="6" t="inlineStr"/>
      <c r="I29" s="6" t="inlineStr"/>
      <c r="J29" s="7" t="inlineStr"/>
      <c r="K29" s="11">
        <f>IF(G29="","",G29+IF(H29="",0,H29)-IF(I29="",0,I29))</f>
        <v/>
      </c>
    </row>
    <row r="30">
      <c r="A30" s="7" t="inlineStr"/>
      <c r="B30" s="7" t="inlineStr"/>
      <c r="C30" s="7" t="inlineStr"/>
      <c r="D30" s="7" t="inlineStr"/>
      <c r="E30" s="7" t="inlineStr"/>
      <c r="F30" s="6" t="inlineStr"/>
      <c r="G30" s="11">
        <f>IF(D30="","",D30*F30)</f>
        <v/>
      </c>
      <c r="H30" s="6" t="inlineStr"/>
      <c r="I30" s="6" t="inlineStr"/>
      <c r="J30" s="7" t="inlineStr"/>
      <c r="K30" s="11">
        <f>IF(G30="","",G30+IF(H30="",0,H30)-IF(I30="",0,I30))</f>
        <v/>
      </c>
    </row>
    <row r="31">
      <c r="A31" s="7" t="inlineStr"/>
      <c r="B31" s="7" t="inlineStr"/>
      <c r="C31" s="7" t="inlineStr"/>
      <c r="D31" s="7" t="inlineStr"/>
      <c r="E31" s="7" t="inlineStr"/>
      <c r="F31" s="6" t="inlineStr"/>
      <c r="G31" s="11">
        <f>IF(D31="","",D31*F31)</f>
        <v/>
      </c>
      <c r="H31" s="6" t="inlineStr"/>
      <c r="I31" s="6" t="inlineStr"/>
      <c r="J31" s="7" t="inlineStr"/>
      <c r="K31" s="11">
        <f>IF(G31="","",G31+IF(H31="",0,H31)-IF(I31="",0,I31))</f>
        <v/>
      </c>
    </row>
    <row r="32">
      <c r="A32" s="7" t="inlineStr"/>
      <c r="B32" s="7" t="inlineStr"/>
      <c r="C32" s="7" t="inlineStr"/>
      <c r="D32" s="7" t="inlineStr"/>
      <c r="E32" s="7" t="inlineStr"/>
      <c r="F32" s="6" t="inlineStr"/>
      <c r="G32" s="11">
        <f>IF(D32="","",D32*F32)</f>
        <v/>
      </c>
      <c r="H32" s="6" t="inlineStr"/>
      <c r="I32" s="6" t="inlineStr"/>
      <c r="J32" s="7" t="inlineStr"/>
      <c r="K32" s="11">
        <f>IF(G32="","",G32+IF(H32="",0,H32)-IF(I32="",0,I32))</f>
        <v/>
      </c>
    </row>
    <row r="33">
      <c r="A33" s="7" t="inlineStr"/>
      <c r="B33" s="7" t="inlineStr"/>
      <c r="C33" s="7" t="inlineStr"/>
      <c r="D33" s="7" t="inlineStr"/>
      <c r="E33" s="7" t="inlineStr"/>
      <c r="F33" s="6" t="inlineStr"/>
      <c r="G33" s="11">
        <f>IF(D33="","",D33*F33)</f>
        <v/>
      </c>
      <c r="H33" s="6" t="inlineStr"/>
      <c r="I33" s="6" t="inlineStr"/>
      <c r="J33" s="7" t="inlineStr"/>
      <c r="K33" s="11">
        <f>IF(G33="","",G33+IF(H33="",0,H33)-IF(I33="",0,I33))</f>
        <v/>
      </c>
    </row>
    <row r="35">
      <c r="A35" s="4" t="inlineStr">
        <is>
          <t>TOTALS</t>
        </is>
      </c>
      <c r="D35" s="17">
        <f>SUM(D6:D33)</f>
        <v/>
      </c>
      <c r="G35" s="17">
        <f>SUM(G6:G33)</f>
        <v/>
      </c>
      <c r="I35" s="18">
        <f>SUM(I6:I33)</f>
        <v/>
      </c>
      <c r="K35" s="17">
        <f>SUM(K6:K33)</f>
        <v/>
      </c>
    </row>
    <row r="37">
      <c r="A37" s="4" t="inlineStr">
        <is>
          <t>Confirmed bookings</t>
        </is>
      </c>
      <c r="D37" s="19">
        <f>COUNTIF(J6:J33,"Deposit paid - CONFIRMED")</f>
        <v/>
      </c>
    </row>
    <row r="38">
      <c r="A38" s="4" t="inlineStr">
        <is>
          <t>Confirmed revenue booked ($)</t>
        </is>
      </c>
      <c r="D38" s="20">
        <f>SUMIF(J6:J33,"Deposit paid - CONFIRMED",G6:G33)</f>
        <v/>
      </c>
    </row>
    <row r="39">
      <c r="A39" s="4" t="inlineStr">
        <is>
          <t>Still in the pipeline ($)</t>
        </is>
      </c>
      <c r="D39" s="17">
        <f>SUMIFS(G6:G33,J6:J33,"&lt;&gt;Lost",J6:J33,"&lt;&gt;Deposit paid - CONFIRMED")</f>
        <v/>
      </c>
    </row>
    <row r="40">
      <c r="A40" s="4" t="inlineStr">
        <is>
          <t>Close rate</t>
        </is>
      </c>
      <c r="D40" s="10">
        <f>IF(COUNTA(B6:B33)=0,0,COUNTIF(J6:J33,"Deposit paid - CONFIRMED")/COUNTA(B6:B33))</f>
        <v/>
      </c>
    </row>
    <row r="42">
      <c r="A42" s="3" t="inlineStr">
        <is>
          <t>Take deposits and prepaid balances online with Cobblestone POS — free, no monthly fee: cobblestonepos.com</t>
        </is>
      </c>
    </row>
    <row r="43">
      <c r="A43" s="3" t="inlineStr">
        <is>
          <t>Reply to every inquiry within four business hours. Most holiday parties go to whoever answers first.</t>
        </is>
      </c>
    </row>
  </sheetData>
  <dataValidations count="2">
    <dataValidation sqref="J6 J7 J8 J9 J10 J11 J12 J13 J14 J15 J16 J17 J18 J19 J20 J21 J22 J23 J24 J25 J26 J27 J28 J29 J30 J31 J32 J33" showDropDown="0" showInputMessage="0" showErrorMessage="0" allowBlank="1" type="list">
      <formula1>"Inquiry,Quoted,Contract sent,Deposit paid - CONFIRMED,Lost,Completed"</formula1>
    </dataValidation>
    <dataValidation sqref="E6 E7 E8 E9 E10 E11 E12 E13 E14 E15 E16 E17 E18 E19 E20 E21 E22 E23 E24 E25 E26 E27 E28 E29 E30 E31 E32 E33" showDropDown="0" showInputMessage="0" showErrorMessage="0" allowBlank="1" type="list">
      <formula1>"Reception,Family style,Plated"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2026-08-04T12:12:46Z</dcterms:created>
  <dcterms:modified xmlns:dcterms="http://purl.org/dc/terms/" xmlns:xsi="http://www.w3.org/2001/XMLSchema-instance" xsi:type="dcterms:W3CDTF">2026-08-04T12:12:46Z</dcterms:modified>
</cp:coreProperties>
</file>