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Break-Even Covers" sheetId="1" state="visible" r:id="rId1"/>
    <sheet xmlns:r="http://schemas.openxmlformats.org/officeDocument/2006/relationships" name="2. Menu Item Margins" sheetId="2" state="visible" r:id="rId2"/>
    <sheet xmlns:r="http://schemas.openxmlformats.org/officeDocument/2006/relationships" name="3. Weekend Profit Model" sheetId="3" state="visible" r:id="rId3"/>
    <sheet xmlns:r="http://schemas.openxmlformats.org/officeDocument/2006/relationships" name="4. 6-Week Scorec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5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/>
    <font>
      <b val="1"/>
      <color rgb="002E7D4F"/>
      <sz val="12"/>
    </font>
    <font>
      <b val="1"/>
      <color rgb="00C9A227"/>
      <sz val="12"/>
    </font>
    <font>
      <b val="1"/>
      <color rgb="00C9A227"/>
      <sz val="14"/>
    </font>
    <font>
      <b val="1"/>
      <sz val="12"/>
    </font>
    <font>
      <b val="1"/>
      <color rgb="00FFFFFF"/>
    </font>
    <font>
      <b val="1"/>
      <color rgb="002E7D4F"/>
    </font>
    <font>
      <b val="1"/>
      <color rgb="002E7D4F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4" fontId="5" fillId="2" borderId="1" pivotButton="0" quotePrefix="0" xfId="0"/>
    <xf numFmtId="164" fontId="5" fillId="2" borderId="1" pivotButton="0" quotePrefix="0" xfId="0"/>
    <xf numFmtId="4" fontId="6" fillId="0" borderId="1" pivotButton="0" quotePrefix="0" xfId="0"/>
    <xf numFmtId="4" fontId="7" fillId="0" borderId="1" pivotButton="0" quotePrefix="0" xfId="0"/>
    <xf numFmtId="164" fontId="6" fillId="0" borderId="1" pivotButton="0" quotePrefix="0" xfId="0"/>
    <xf numFmtId="0" fontId="5" fillId="2" borderId="1" pivotButton="0" quotePrefix="0" xfId="0"/>
    <xf numFmtId="3" fontId="6" fillId="0" borderId="1" pivotButton="0" quotePrefix="0" xfId="0"/>
    <xf numFmtId="3" fontId="5" fillId="2" borderId="1" pivotButton="0" quotePrefix="0" xfId="0"/>
    <xf numFmtId="3" fontId="8" fillId="0" borderId="1" pivotButton="0" quotePrefix="0" xfId="0"/>
    <xf numFmtId="3" fontId="9" fillId="0" borderId="1" pivotButton="0" quotePrefix="0" xfId="0"/>
    <xf numFmtId="164" fontId="10" fillId="0" borderId="1" pivotButton="0" quotePrefix="0" xfId="0"/>
    <xf numFmtId="0" fontId="11" fillId="3" borderId="1" applyAlignment="1" pivotButton="0" quotePrefix="0" xfId="0">
      <alignment horizontal="center" wrapText="1"/>
    </xf>
    <xf numFmtId="0" fontId="6" fillId="0" borderId="1" pivotButton="0" quotePrefix="0" xfId="0"/>
    <xf numFmtId="3" fontId="12" fillId="0" borderId="1" pivotButton="0" quotePrefix="0" xfId="0"/>
    <xf numFmtId="3" fontId="7" fillId="0" borderId="1" pivotButton="0" quotePrefix="0" xfId="0"/>
    <xf numFmtId="3" fontId="13" fillId="0" borderId="1" pivotButton="0" quotePrefix="0" xfId="0"/>
    <xf numFmtId="3" fontId="14" fillId="0" borderId="1" pivotButton="0" quotePrefix="0" xfId="0"/>
    <xf numFmtId="164" fontId="14" fillId="0" borderId="1" pivotButton="0" quotePrefix="0" xfId="0"/>
    <xf numFmtId="0" fontId="8" fillId="0" borderId="1" pivotButton="0" quotePrefix="0" xfId="0"/>
  </cellXfs>
  <cellStyles count="1">
    <cellStyle name="Normal" xfId="0" builtinId="0" hidden="0"/>
  </cellStyles>
  <dxfs count="2">
    <dxf>
      <font>
        <b val="1"/>
        <color rgb="009B1C1C"/>
      </font>
      <fill>
        <patternFill patternType="solid">
          <fgColor rgb="00F8D7DA"/>
        </patternFill>
      </fill>
    </dxf>
    <dxf>
      <font>
        <b val="1"/>
        <color rgb="001F5C3A"/>
      </font>
      <fill>
        <patternFill patternType="solid">
          <fgColor rgb="00DFF3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58" customWidth="1" min="3" max="3"/>
  </cols>
  <sheetData>
    <row r="1">
      <c r="A1" s="1" t="inlineStr">
        <is>
          <t>Step 1: How Many Covers Does Brunch Need?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the yellow cells only. This is the single number that decides whether brunch is worth opening for.</t>
        </is>
      </c>
    </row>
    <row r="5">
      <c r="A5" s="4" t="inlineStr">
        <is>
          <t>THE CHECK</t>
        </is>
      </c>
    </row>
    <row r="6">
      <c r="A6" s="5" t="inlineStr">
        <is>
          <t>Target average food spend per guest ($)</t>
        </is>
      </c>
      <c r="B6" s="6" t="n">
        <v>18.5</v>
      </c>
    </row>
    <row r="7">
      <c r="A7" s="5" t="inlineStr">
        <is>
          <t>% of guests who order a beverage</t>
        </is>
      </c>
      <c r="B7" s="7" t="n">
        <v>0.45</v>
      </c>
      <c r="C7" s="3" t="inlineStr">
        <is>
          <t>Coffee, cocktails, juice. Below 40% and the whole model gets fragile.</t>
        </is>
      </c>
    </row>
    <row r="8">
      <c r="A8" s="5" t="inlineStr">
        <is>
          <t>Average beverage spend when they do ($)</t>
        </is>
      </c>
      <c r="B8" s="6" t="n">
        <v>12</v>
      </c>
    </row>
    <row r="9">
      <c r="A9" s="5" t="inlineStr">
        <is>
          <t>Beverage revenue per cover ($)</t>
        </is>
      </c>
      <c r="B9" s="8">
        <f>B7*B8</f>
        <v/>
      </c>
    </row>
    <row r="10">
      <c r="A10" s="4" t="inlineStr">
        <is>
          <t>TARGET AVERAGE CHECK ($)</t>
        </is>
      </c>
      <c r="B10" s="9">
        <f>B6+B9</f>
        <v/>
      </c>
      <c r="C10" s="3" t="inlineStr">
        <is>
          <t>Healthy independent brunch lands between $22 and $28.</t>
        </is>
      </c>
    </row>
    <row r="12">
      <c r="A12" s="4" t="inlineStr">
        <is>
          <t>VARIABLE COSTS</t>
        </is>
      </c>
    </row>
    <row r="13">
      <c r="A13" s="5" t="inlineStr">
        <is>
          <t>Food cost % (brunch menu)</t>
        </is>
      </c>
      <c r="B13" s="7" t="n">
        <v>0.24</v>
      </c>
      <c r="C13" s="3" t="inlineStr">
        <is>
          <t>Eggs, batter, potatoes and greens should beat your dinner food cost by 8-12 points.</t>
        </is>
      </c>
    </row>
    <row r="14">
      <c r="A14" s="5" t="inlineStr">
        <is>
          <t>Beverage pour cost %</t>
        </is>
      </c>
      <c r="B14" s="7" t="n">
        <v>0.16</v>
      </c>
    </row>
    <row r="15">
      <c r="A15" s="5" t="inlineStr">
        <is>
          <t xml:space="preserve">Blended cost of goods % </t>
        </is>
      </c>
      <c r="B15" s="10">
        <f>IF(B10=0,0,(B6*B13+B9*B14)/B10)</f>
        <v/>
      </c>
    </row>
    <row r="16">
      <c r="A16" s="5" t="inlineStr">
        <is>
          <t>Paper, card fees, supplies %</t>
        </is>
      </c>
      <c r="B16" s="7" t="n">
        <v>0.08</v>
      </c>
    </row>
    <row r="17">
      <c r="A17" s="5" t="inlineStr">
        <is>
          <t>Contribution margin %</t>
        </is>
      </c>
      <c r="B17" s="10">
        <f>1-B15-B16</f>
        <v/>
      </c>
    </row>
    <row r="18">
      <c r="A18" s="4" t="inlineStr">
        <is>
          <t>CONTRIBUTION MARGIN PER COVER ($)</t>
        </is>
      </c>
      <c r="B18" s="9">
        <f>B10*B17</f>
        <v/>
      </c>
    </row>
    <row r="20">
      <c r="A20" s="4" t="inlineStr">
        <is>
          <t>INCREMENTAL COST OF OPENING THE SHIFT</t>
        </is>
      </c>
    </row>
    <row r="21">
      <c r="A21" s="5" t="inlineStr">
        <is>
          <t>Servers on the shift</t>
        </is>
      </c>
      <c r="B21" s="11" t="n">
        <v>3</v>
      </c>
    </row>
    <row r="22">
      <c r="A22" s="5" t="inlineStr">
        <is>
          <t>Kitchen staff on the shift</t>
        </is>
      </c>
      <c r="B22" s="11" t="n">
        <v>2</v>
      </c>
    </row>
    <row r="23">
      <c r="A23" s="5" t="inlineStr">
        <is>
          <t>Support (host, busser, dish)</t>
        </is>
      </c>
      <c r="B23" s="11" t="n">
        <v>1</v>
      </c>
    </row>
    <row r="24">
      <c r="A24" s="5" t="inlineStr">
        <is>
          <t>Hours per person</t>
        </is>
      </c>
      <c r="B24" s="11" t="n">
        <v>5</v>
      </c>
    </row>
    <row r="25">
      <c r="A25" s="5" t="inlineStr">
        <is>
          <t>Loaded hourly cost ($/hr incl. taxes)</t>
        </is>
      </c>
      <c r="B25" s="6" t="n">
        <v>26</v>
      </c>
      <c r="C25" s="3" t="inlineStr">
        <is>
          <t>Wage plus payroll taxes and workers comp. Do not use base wage alone.</t>
        </is>
      </c>
    </row>
    <row r="26">
      <c r="A26" s="5" t="inlineStr">
        <is>
          <t>Shift labor cost ($)</t>
        </is>
      </c>
      <c r="B26" s="12">
        <f>(B21+B22+B23)*B24*B25</f>
        <v/>
      </c>
    </row>
    <row r="27">
      <c r="A27" s="5" t="inlineStr">
        <is>
          <t>Extra prep hours the day before</t>
        </is>
      </c>
      <c r="B27" s="11" t="n">
        <v>4</v>
      </c>
    </row>
    <row r="28">
      <c r="A28" s="5" t="inlineStr">
        <is>
          <t>Prep labor cost ($)</t>
        </is>
      </c>
      <c r="B28" s="12">
        <f>B27*B25</f>
        <v/>
      </c>
    </row>
    <row r="29">
      <c r="A29" s="5" t="inlineStr">
        <is>
          <t>Extra utilities, laundry, marketing per shift ($)</t>
        </is>
      </c>
      <c r="B29" s="13" t="n">
        <v>90</v>
      </c>
    </row>
    <row r="30">
      <c r="A30" s="4" t="inlineStr">
        <is>
          <t>TOTAL INCREMENTAL COST PER SHIFT ($)</t>
        </is>
      </c>
      <c r="B30" s="14">
        <f>B26+B28+B29</f>
        <v/>
      </c>
    </row>
    <row r="32">
      <c r="A32" s="4" t="inlineStr">
        <is>
          <t>THE ANSWER</t>
        </is>
      </c>
    </row>
    <row r="33">
      <c r="A33" s="4" t="inlineStr">
        <is>
          <t>BREAK-EVEN COVERS PER SHIFT</t>
        </is>
      </c>
      <c r="B33" s="15">
        <f>IF(B18&lt;=0,0,ROUNDUP(B30/B18,0))</f>
        <v/>
      </c>
    </row>
    <row r="34">
      <c r="A34" s="5" t="inlineStr">
        <is>
          <t>Break-even sales per shift ($)</t>
        </is>
      </c>
      <c r="B34" s="12">
        <f>B33*B10</f>
        <v/>
      </c>
    </row>
    <row r="36">
      <c r="A36" s="5" t="inlineStr">
        <is>
          <t>Seats in the room</t>
        </is>
      </c>
      <c r="B36" s="11" t="n">
        <v>60</v>
      </c>
    </row>
    <row r="37">
      <c r="A37" s="5" t="inlineStr">
        <is>
          <t>Realistic turns in the brunch window</t>
        </is>
      </c>
      <c r="B37" s="11" t="n">
        <v>1.8</v>
      </c>
    </row>
    <row r="38">
      <c r="A38" s="5" t="inlineStr">
        <is>
          <t>Maximum covers you could seat</t>
        </is>
      </c>
      <c r="B38" s="12">
        <f>B36*B37</f>
        <v/>
      </c>
    </row>
    <row r="39">
      <c r="A39" s="4" t="inlineStr">
        <is>
          <t>Break-even as % of your capacity</t>
        </is>
      </c>
      <c r="B39" s="16">
        <f>IF(B38=0,0,B33/B38)</f>
        <v/>
      </c>
      <c r="C39" s="3" t="inlineStr">
        <is>
          <t>Green means brunch has room to work. Red means you must fill three quarters of capacity just to break even - fix the check average or cut labor before you launch.</t>
        </is>
      </c>
    </row>
    <row r="41">
      <c r="A41" s="3" t="inlineStr">
        <is>
          <t>Track brunch as its own day part so these numbers come from your POS instead of guesses. Cobblestone POS is free with day-part reporting and scheduling built in: cobblestonepos.com</t>
        </is>
      </c>
    </row>
  </sheetData>
  <conditionalFormatting sqref="B39">
    <cfRule type="cellIs" priority="1" operator="greaterThan" dxfId="0">
      <formula>0.75</formula>
    </cfRule>
    <cfRule type="cellIs" priority="2" operator="lessThanOrEqual" dxfId="1">
      <formula>0.6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3" customWidth="1" min="3" max="3"/>
    <col width="13" customWidth="1" min="4" max="4"/>
    <col width="11" customWidth="1" min="5" max="5"/>
    <col width="15" customWidth="1" min="6" max="6"/>
    <col width="10" customWidth="1" min="7" max="7"/>
    <col width="15" customWidth="1" min="8" max="8"/>
    <col width="13" customWidth="1" min="9" max="9"/>
    <col width="30" customWidth="1" min="10" max="10"/>
  </cols>
  <sheetData>
    <row r="1">
      <c r="A1" s="1" t="inlineStr">
        <is>
          <t>Step 2: Which Brunch Items Actually Make Money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plate cost and menu price for every item you are considering. Rank by contribution margin, not by food cost percentage - a 32% item at $19 beats a 18% item at $9.</t>
        </is>
      </c>
    </row>
    <row r="5">
      <c r="A5" s="17" t="inlineStr">
        <is>
          <t>Category</t>
        </is>
      </c>
      <c r="B5" s="17" t="inlineStr">
        <is>
          <t>Item</t>
        </is>
      </c>
      <c r="C5" s="17" t="inlineStr">
        <is>
          <t>Plate cost $</t>
        </is>
      </c>
      <c r="D5" s="17" t="inlineStr">
        <is>
          <t>Menu price $</t>
        </is>
      </c>
      <c r="E5" s="17" t="inlineStr">
        <is>
          <t>Food cost %</t>
        </is>
      </c>
      <c r="F5" s="17" t="inlineStr">
        <is>
          <t>Contribution $</t>
        </is>
      </c>
      <c r="G5" s="17" t="inlineStr">
        <is>
          <t>% of mix</t>
        </is>
      </c>
      <c r="H5" s="17" t="inlineStr">
        <is>
          <t>Weighted margin $</t>
        </is>
      </c>
      <c r="I5" s="17" t="inlineStr">
        <is>
          <t>Verdict</t>
        </is>
      </c>
      <c r="J5" s="17" t="inlineStr">
        <is>
          <t>Note</t>
        </is>
      </c>
    </row>
    <row r="6">
      <c r="A6" s="5" t="inlineStr">
        <is>
          <t>Eggs</t>
        </is>
      </c>
      <c r="B6" s="5" t="inlineStr">
        <is>
          <t>Classic benedict</t>
        </is>
      </c>
      <c r="C6" s="6" t="n">
        <v>4.35</v>
      </c>
      <c r="D6" s="6" t="n">
        <v>18</v>
      </c>
      <c r="E6" s="10">
        <f>IF(D6=0,"",C6/D6)</f>
        <v/>
      </c>
      <c r="F6" s="8">
        <f>IF(D6=0,"",D6-C6)</f>
        <v/>
      </c>
      <c r="G6" s="7" t="inlineStr"/>
      <c r="H6" s="8">
        <f>IF(OR(D6=0,G6=""),"",(D6-C6)*G6)</f>
        <v/>
      </c>
      <c r="I6" s="18">
        <f>IF(D6=0,"",IF(D6&lt;7,IF(E6&lt;=0.2,"Add-on - keep","Add-on - reprice"),IF(AND(F6&gt;=12,E6&lt;=0.3),"Feature it",IF(F6&gt;=8,"Keep",IF(F6&gt;=5,"Watch","Reprice or cut")))))</f>
        <v/>
      </c>
      <c r="J6" s="11" t="inlineStr"/>
    </row>
    <row r="7">
      <c r="A7" s="5" t="inlineStr">
        <is>
          <t>Eggs</t>
        </is>
      </c>
      <c r="B7" s="5" t="inlineStr">
        <is>
          <t>Smoked salmon benedict</t>
        </is>
      </c>
      <c r="C7" s="6" t="n">
        <v>6.1</v>
      </c>
      <c r="D7" s="6" t="n">
        <v>22</v>
      </c>
      <c r="E7" s="10">
        <f>IF(D7=0,"",C7/D7)</f>
        <v/>
      </c>
      <c r="F7" s="8">
        <f>IF(D7=0,"",D7-C7)</f>
        <v/>
      </c>
      <c r="G7" s="7" t="inlineStr"/>
      <c r="H7" s="8">
        <f>IF(OR(D7=0,G7=""),"",(D7-C7)*G7)</f>
        <v/>
      </c>
      <c r="I7" s="18">
        <f>IF(D7=0,"",IF(D7&lt;7,IF(E7&lt;=0.2,"Add-on - keep","Add-on - reprice"),IF(AND(F7&gt;=12,E7&lt;=0.3),"Feature it",IF(F7&gt;=8,"Keep",IF(F7&gt;=5,"Watch","Reprice or cut")))))</f>
        <v/>
      </c>
      <c r="J7" s="11" t="inlineStr"/>
    </row>
    <row r="8">
      <c r="A8" s="5" t="inlineStr">
        <is>
          <t>Eggs</t>
        </is>
      </c>
      <c r="B8" s="5" t="inlineStr">
        <is>
          <t>Chorizo skillet hash</t>
        </is>
      </c>
      <c r="C8" s="6" t="n">
        <v>3.9</v>
      </c>
      <c r="D8" s="6" t="n">
        <v>17</v>
      </c>
      <c r="E8" s="10">
        <f>IF(D8=0,"",C8/D8)</f>
        <v/>
      </c>
      <c r="F8" s="8">
        <f>IF(D8=0,"",D8-C8)</f>
        <v/>
      </c>
      <c r="G8" s="7" t="inlineStr"/>
      <c r="H8" s="8">
        <f>IF(OR(D8=0,G8=""),"",(D8-C8)*G8)</f>
        <v/>
      </c>
      <c r="I8" s="18">
        <f>IF(D8=0,"",IF(D8&lt;7,IF(E8&lt;=0.2,"Add-on - keep","Add-on - reprice"),IF(AND(F8&gt;=12,E8&lt;=0.3),"Feature it",IF(F8&gt;=8,"Keep",IF(F8&gt;=5,"Watch","Reprice or cut")))))</f>
        <v/>
      </c>
      <c r="J8" s="11" t="inlineStr"/>
    </row>
    <row r="9">
      <c r="A9" s="5" t="inlineStr">
        <is>
          <t>Eggs</t>
        </is>
      </c>
      <c r="B9" s="5" t="inlineStr">
        <is>
          <t>Garden frittata</t>
        </is>
      </c>
      <c r="C9" s="6" t="n">
        <v>3.1</v>
      </c>
      <c r="D9" s="6" t="n">
        <v>16</v>
      </c>
      <c r="E9" s="10">
        <f>IF(D9=0,"",C9/D9)</f>
        <v/>
      </c>
      <c r="F9" s="8">
        <f>IF(D9=0,"",D9-C9)</f>
        <v/>
      </c>
      <c r="G9" s="7" t="inlineStr"/>
      <c r="H9" s="8">
        <f>IF(OR(D9=0,G9=""),"",(D9-C9)*G9)</f>
        <v/>
      </c>
      <c r="I9" s="18">
        <f>IF(D9=0,"",IF(D9&lt;7,IF(E9&lt;=0.2,"Add-on - keep","Add-on - reprice"),IF(AND(F9&gt;=12,E9&lt;=0.3),"Feature it",IF(F9&gt;=8,"Keep",IF(F9&gt;=5,"Watch","Reprice or cut")))))</f>
        <v/>
      </c>
      <c r="J9" s="11" t="inlineStr"/>
    </row>
    <row r="10">
      <c r="A10" s="5" t="inlineStr">
        <is>
          <t>Sweet</t>
        </is>
      </c>
      <c r="B10" s="5" t="inlineStr">
        <is>
          <t>Buttermilk pancakes</t>
        </is>
      </c>
      <c r="C10" s="6" t="n">
        <v>2.2</v>
      </c>
      <c r="D10" s="6" t="n">
        <v>14</v>
      </c>
      <c r="E10" s="10">
        <f>IF(D10=0,"",C10/D10)</f>
        <v/>
      </c>
      <c r="F10" s="8">
        <f>IF(D10=0,"",D10-C10)</f>
        <v/>
      </c>
      <c r="G10" s="7" t="inlineStr"/>
      <c r="H10" s="8">
        <f>IF(OR(D10=0,G10=""),"",(D10-C10)*G10)</f>
        <v/>
      </c>
      <c r="I10" s="18">
        <f>IF(D10=0,"",IF(D10&lt;7,IF(E10&lt;=0.2,"Add-on - keep","Add-on - reprice"),IF(AND(F10&gt;=12,E10&lt;=0.3),"Feature it",IF(F10&gt;=8,"Keep",IF(F10&gt;=5,"Watch","Reprice or cut")))))</f>
        <v/>
      </c>
      <c r="J10" s="11" t="inlineStr"/>
    </row>
    <row r="11">
      <c r="A11" s="5" t="inlineStr">
        <is>
          <t>Sweet</t>
        </is>
      </c>
      <c r="B11" s="5" t="inlineStr">
        <is>
          <t>Brioche French toast</t>
        </is>
      </c>
      <c r="C11" s="6" t="n">
        <v>2.85</v>
      </c>
      <c r="D11" s="6" t="n">
        <v>15</v>
      </c>
      <c r="E11" s="10">
        <f>IF(D11=0,"",C11/D11)</f>
        <v/>
      </c>
      <c r="F11" s="8">
        <f>IF(D11=0,"",D11-C11)</f>
        <v/>
      </c>
      <c r="G11" s="7" t="inlineStr"/>
      <c r="H11" s="8">
        <f>IF(OR(D11=0,G11=""),"",(D11-C11)*G11)</f>
        <v/>
      </c>
      <c r="I11" s="18">
        <f>IF(D11=0,"",IF(D11&lt;7,IF(E11&lt;=0.2,"Add-on - keep","Add-on - reprice"),IF(AND(F11&gt;=12,E11&lt;=0.3),"Feature it",IF(F11&gt;=8,"Keep",IF(F11&gt;=5,"Watch","Reprice or cut")))))</f>
        <v/>
      </c>
      <c r="J11" s="11" t="inlineStr"/>
    </row>
    <row r="12">
      <c r="A12" s="5" t="inlineStr">
        <is>
          <t>Crossover</t>
        </is>
      </c>
      <c r="B12" s="5" t="inlineStr">
        <is>
          <t>Brunch burger</t>
        </is>
      </c>
      <c r="C12" s="6" t="n">
        <v>5.75</v>
      </c>
      <c r="D12" s="6" t="n">
        <v>19</v>
      </c>
      <c r="E12" s="10">
        <f>IF(D12=0,"",C12/D12)</f>
        <v/>
      </c>
      <c r="F12" s="8">
        <f>IF(D12=0,"",D12-C12)</f>
        <v/>
      </c>
      <c r="G12" s="7" t="inlineStr"/>
      <c r="H12" s="8">
        <f>IF(OR(D12=0,G12=""),"",(D12-C12)*G12)</f>
        <v/>
      </c>
      <c r="I12" s="18">
        <f>IF(D12=0,"",IF(D12&lt;7,IF(E12&lt;=0.2,"Add-on - keep","Add-on - reprice"),IF(AND(F12&gt;=12,E12&lt;=0.3),"Feature it",IF(F12&gt;=8,"Keep",IF(F12&gt;=5,"Watch","Reprice or cut")))))</f>
        <v/>
      </c>
      <c r="J12" s="11" t="inlineStr"/>
    </row>
    <row r="13">
      <c r="A13" s="5" t="inlineStr">
        <is>
          <t>Crossover</t>
        </is>
      </c>
      <c r="B13" s="5" t="inlineStr">
        <is>
          <t>Fried chicken sandwich</t>
        </is>
      </c>
      <c r="C13" s="6" t="n">
        <v>4.9</v>
      </c>
      <c r="D13" s="6" t="n">
        <v>18</v>
      </c>
      <c r="E13" s="10">
        <f>IF(D13=0,"",C13/D13)</f>
        <v/>
      </c>
      <c r="F13" s="8">
        <f>IF(D13=0,"",D13-C13)</f>
        <v/>
      </c>
      <c r="G13" s="7" t="inlineStr"/>
      <c r="H13" s="8">
        <f>IF(OR(D13=0,G13=""),"",(D13-C13)*G13)</f>
        <v/>
      </c>
      <c r="I13" s="18">
        <f>IF(D13=0,"",IF(D13&lt;7,IF(E13&lt;=0.2,"Add-on - keep","Add-on - reprice"),IF(AND(F13&gt;=12,E13&lt;=0.3),"Feature it",IF(F13&gt;=8,"Keep",IF(F13&gt;=5,"Watch","Reprice or cut")))))</f>
        <v/>
      </c>
      <c r="J13" s="11" t="inlineStr"/>
    </row>
    <row r="14">
      <c r="A14" s="5" t="inlineStr">
        <is>
          <t>Shareable</t>
        </is>
      </c>
      <c r="B14" s="5" t="inlineStr">
        <is>
          <t>Biscuits and jam</t>
        </is>
      </c>
      <c r="C14" s="6" t="n">
        <v>1.35</v>
      </c>
      <c r="D14" s="6" t="n">
        <v>9</v>
      </c>
      <c r="E14" s="10">
        <f>IF(D14=0,"",C14/D14)</f>
        <v/>
      </c>
      <c r="F14" s="8">
        <f>IF(D14=0,"",D14-C14)</f>
        <v/>
      </c>
      <c r="G14" s="7" t="inlineStr"/>
      <c r="H14" s="8">
        <f>IF(OR(D14=0,G14=""),"",(D14-C14)*G14)</f>
        <v/>
      </c>
      <c r="I14" s="18">
        <f>IF(D14=0,"",IF(D14&lt;7,IF(E14&lt;=0.2,"Add-on - keep","Add-on - reprice"),IF(AND(F14&gt;=12,E14&lt;=0.3),"Feature it",IF(F14&gt;=8,"Keep",IF(F14&gt;=5,"Watch","Reprice or cut")))))</f>
        <v/>
      </c>
      <c r="J14" s="11" t="inlineStr"/>
    </row>
    <row r="15">
      <c r="A15" s="5" t="inlineStr">
        <is>
          <t>Shareable</t>
        </is>
      </c>
      <c r="B15" s="5" t="inlineStr">
        <is>
          <t>Cinnamon roll</t>
        </is>
      </c>
      <c r="C15" s="6" t="n">
        <v>1.1</v>
      </c>
      <c r="D15" s="6" t="n">
        <v>8</v>
      </c>
      <c r="E15" s="10">
        <f>IF(D15=0,"",C15/D15)</f>
        <v/>
      </c>
      <c r="F15" s="8">
        <f>IF(D15=0,"",D15-C15)</f>
        <v/>
      </c>
      <c r="G15" s="7" t="inlineStr"/>
      <c r="H15" s="8">
        <f>IF(OR(D15=0,G15=""),"",(D15-C15)*G15)</f>
        <v/>
      </c>
      <c r="I15" s="18">
        <f>IF(D15=0,"",IF(D15&lt;7,IF(E15&lt;=0.2,"Add-on - keep","Add-on - reprice"),IF(AND(F15&gt;=12,E15&lt;=0.3),"Feature it",IF(F15&gt;=8,"Keep",IF(F15&gt;=5,"Watch","Reprice or cut")))))</f>
        <v/>
      </c>
      <c r="J15" s="11" t="inlineStr"/>
    </row>
    <row r="16">
      <c r="A16" s="5" t="inlineStr">
        <is>
          <t>Premium anchor</t>
        </is>
      </c>
      <c r="B16" s="5" t="inlineStr">
        <is>
          <t>Steak and eggs</t>
        </is>
      </c>
      <c r="C16" s="6" t="n">
        <v>9.199999999999999</v>
      </c>
      <c r="D16" s="6" t="n">
        <v>26</v>
      </c>
      <c r="E16" s="10">
        <f>IF(D16=0,"",C16/D16)</f>
        <v/>
      </c>
      <c r="F16" s="8">
        <f>IF(D16=0,"",D16-C16)</f>
        <v/>
      </c>
      <c r="G16" s="7" t="inlineStr"/>
      <c r="H16" s="8">
        <f>IF(OR(D16=0,G16=""),"",(D16-C16)*G16)</f>
        <v/>
      </c>
      <c r="I16" s="18">
        <f>IF(D16=0,"",IF(D16&lt;7,IF(E16&lt;=0.2,"Add-on - keep","Add-on - reprice"),IF(AND(F16&gt;=12,E16&lt;=0.3),"Feature it",IF(F16&gt;=8,"Keep",IF(F16&gt;=5,"Watch","Reprice or cut")))))</f>
        <v/>
      </c>
      <c r="J16" s="11" t="inlineStr"/>
    </row>
    <row r="17">
      <c r="A17" s="5" t="inlineStr">
        <is>
          <t>Beverage</t>
        </is>
      </c>
      <c r="B17" s="5" t="inlineStr">
        <is>
          <t>Mimosa</t>
        </is>
      </c>
      <c r="C17" s="6" t="n">
        <v>1.45</v>
      </c>
      <c r="D17" s="6" t="n">
        <v>11</v>
      </c>
      <c r="E17" s="10">
        <f>IF(D17=0,"",C17/D17)</f>
        <v/>
      </c>
      <c r="F17" s="8">
        <f>IF(D17=0,"",D17-C17)</f>
        <v/>
      </c>
      <c r="G17" s="7" t="inlineStr"/>
      <c r="H17" s="8">
        <f>IF(OR(D17=0,G17=""),"",(D17-C17)*G17)</f>
        <v/>
      </c>
      <c r="I17" s="18">
        <f>IF(D17=0,"",IF(D17&lt;7,IF(E17&lt;=0.2,"Add-on - keep","Add-on - reprice"),IF(AND(F17&gt;=12,E17&lt;=0.3),"Feature it",IF(F17&gt;=8,"Keep",IF(F17&gt;=5,"Watch","Reprice or cut")))))</f>
        <v/>
      </c>
      <c r="J17" s="11" t="inlineStr"/>
    </row>
    <row r="18">
      <c r="A18" s="5" t="inlineStr">
        <is>
          <t>Beverage</t>
        </is>
      </c>
      <c r="B18" s="5" t="inlineStr">
        <is>
          <t>Bloody mary</t>
        </is>
      </c>
      <c r="C18" s="6" t="n">
        <v>2.05</v>
      </c>
      <c r="D18" s="6" t="n">
        <v>13</v>
      </c>
      <c r="E18" s="10">
        <f>IF(D18=0,"",C18/D18)</f>
        <v/>
      </c>
      <c r="F18" s="8">
        <f>IF(D18=0,"",D18-C18)</f>
        <v/>
      </c>
      <c r="G18" s="7" t="inlineStr"/>
      <c r="H18" s="8">
        <f>IF(OR(D18=0,G18=""),"",(D18-C18)*G18)</f>
        <v/>
      </c>
      <c r="I18" s="18">
        <f>IF(D18=0,"",IF(D18&lt;7,IF(E18&lt;=0.2,"Add-on - keep","Add-on - reprice"),IF(AND(F18&gt;=12,E18&lt;=0.3),"Feature it",IF(F18&gt;=8,"Keep",IF(F18&gt;=5,"Watch","Reprice or cut")))))</f>
        <v/>
      </c>
      <c r="J18" s="11" t="inlineStr"/>
    </row>
    <row r="19">
      <c r="A19" s="5" t="inlineStr">
        <is>
          <t>Beverage</t>
        </is>
      </c>
      <c r="B19" s="5" t="inlineStr">
        <is>
          <t>Drip coffee</t>
        </is>
      </c>
      <c r="C19" s="6" t="n">
        <v>0.42</v>
      </c>
      <c r="D19" s="6" t="n">
        <v>4.5</v>
      </c>
      <c r="E19" s="10">
        <f>IF(D19=0,"",C19/D19)</f>
        <v/>
      </c>
      <c r="F19" s="8">
        <f>IF(D19=0,"",D19-C19)</f>
        <v/>
      </c>
      <c r="G19" s="7" t="inlineStr"/>
      <c r="H19" s="8">
        <f>IF(OR(D19=0,G19=""),"",(D19-C19)*G19)</f>
        <v/>
      </c>
      <c r="I19" s="18">
        <f>IF(D19=0,"",IF(D19&lt;7,IF(E19&lt;=0.2,"Add-on - keep","Add-on - reprice"),IF(AND(F19&gt;=12,E19&lt;=0.3),"Feature it",IF(F19&gt;=8,"Keep",IF(F19&gt;=5,"Watch","Reprice or cut")))))</f>
        <v/>
      </c>
      <c r="J19" s="11" t="inlineStr"/>
    </row>
    <row r="20">
      <c r="A20" s="11" t="inlineStr"/>
      <c r="B20" s="11" t="inlineStr"/>
      <c r="C20" s="6" t="inlineStr"/>
      <c r="D20" s="6" t="inlineStr"/>
      <c r="E20" s="10">
        <f>IF(D20=0,"",C20/D20)</f>
        <v/>
      </c>
      <c r="F20" s="8">
        <f>IF(D20=0,"",D20-C20)</f>
        <v/>
      </c>
      <c r="G20" s="7" t="inlineStr"/>
      <c r="H20" s="8">
        <f>IF(OR(D20=0,G20=""),"",(D20-C20)*G20)</f>
        <v/>
      </c>
      <c r="I20" s="18">
        <f>IF(D20=0,"",IF(D20&lt;7,IF(E20&lt;=0.2,"Add-on - keep","Add-on - reprice"),IF(AND(F20&gt;=12,E20&lt;=0.3),"Feature it",IF(F20&gt;=8,"Keep",IF(F20&gt;=5,"Watch","Reprice or cut")))))</f>
        <v/>
      </c>
      <c r="J20" s="11" t="inlineStr"/>
    </row>
    <row r="21">
      <c r="A21" s="11" t="inlineStr"/>
      <c r="B21" s="11" t="inlineStr"/>
      <c r="C21" s="6" t="inlineStr"/>
      <c r="D21" s="6" t="inlineStr"/>
      <c r="E21" s="10">
        <f>IF(D21=0,"",C21/D21)</f>
        <v/>
      </c>
      <c r="F21" s="8">
        <f>IF(D21=0,"",D21-C21)</f>
        <v/>
      </c>
      <c r="G21" s="7" t="inlineStr"/>
      <c r="H21" s="8">
        <f>IF(OR(D21=0,G21=""),"",(D21-C21)*G21)</f>
        <v/>
      </c>
      <c r="I21" s="18">
        <f>IF(D21=0,"",IF(D21&lt;7,IF(E21&lt;=0.2,"Add-on - keep","Add-on - reprice"),IF(AND(F21&gt;=12,E21&lt;=0.3),"Feature it",IF(F21&gt;=8,"Keep",IF(F21&gt;=5,"Watch","Reprice or cut")))))</f>
        <v/>
      </c>
      <c r="J21" s="11" t="inlineStr"/>
    </row>
    <row r="22">
      <c r="A22" s="11" t="inlineStr"/>
      <c r="B22" s="11" t="inlineStr"/>
      <c r="C22" s="6" t="inlineStr"/>
      <c r="D22" s="6" t="inlineStr"/>
      <c r="E22" s="10">
        <f>IF(D22=0,"",C22/D22)</f>
        <v/>
      </c>
      <c r="F22" s="8">
        <f>IF(D22=0,"",D22-C22)</f>
        <v/>
      </c>
      <c r="G22" s="7" t="inlineStr"/>
      <c r="H22" s="8">
        <f>IF(OR(D22=0,G22=""),"",(D22-C22)*G22)</f>
        <v/>
      </c>
      <c r="I22" s="18">
        <f>IF(D22=0,"",IF(D22&lt;7,IF(E22&lt;=0.2,"Add-on - keep","Add-on - reprice"),IF(AND(F22&gt;=12,E22&lt;=0.3),"Feature it",IF(F22&gt;=8,"Keep",IF(F22&gt;=5,"Watch","Reprice or cut")))))</f>
        <v/>
      </c>
      <c r="J22" s="11" t="inlineStr"/>
    </row>
    <row r="23">
      <c r="A23" s="11" t="inlineStr"/>
      <c r="B23" s="11" t="inlineStr"/>
      <c r="C23" s="6" t="inlineStr"/>
      <c r="D23" s="6" t="inlineStr"/>
      <c r="E23" s="10">
        <f>IF(D23=0,"",C23/D23)</f>
        <v/>
      </c>
      <c r="F23" s="8">
        <f>IF(D23=0,"",D23-C23)</f>
        <v/>
      </c>
      <c r="G23" s="7" t="inlineStr"/>
      <c r="H23" s="8">
        <f>IF(OR(D23=0,G23=""),"",(D23-C23)*G23)</f>
        <v/>
      </c>
      <c r="I23" s="18">
        <f>IF(D23=0,"",IF(D23&lt;7,IF(E23&lt;=0.2,"Add-on - keep","Add-on - reprice"),IF(AND(F23&gt;=12,E23&lt;=0.3),"Feature it",IF(F23&gt;=8,"Keep",IF(F23&gt;=5,"Watch","Reprice or cut")))))</f>
        <v/>
      </c>
      <c r="J23" s="11" t="inlineStr"/>
    </row>
    <row r="24">
      <c r="A24" s="11" t="inlineStr"/>
      <c r="B24" s="11" t="inlineStr"/>
      <c r="C24" s="6" t="inlineStr"/>
      <c r="D24" s="6" t="inlineStr"/>
      <c r="E24" s="10">
        <f>IF(D24=0,"",C24/D24)</f>
        <v/>
      </c>
      <c r="F24" s="8">
        <f>IF(D24=0,"",D24-C24)</f>
        <v/>
      </c>
      <c r="G24" s="7" t="inlineStr"/>
      <c r="H24" s="8">
        <f>IF(OR(D24=0,G24=""),"",(D24-C24)*G24)</f>
        <v/>
      </c>
      <c r="I24" s="18">
        <f>IF(D24=0,"",IF(D24&lt;7,IF(E24&lt;=0.2,"Add-on - keep","Add-on - reprice"),IF(AND(F24&gt;=12,E24&lt;=0.3),"Feature it",IF(F24&gt;=8,"Keep",IF(F24&gt;=5,"Watch","Reprice or cut")))))</f>
        <v/>
      </c>
      <c r="J24" s="11" t="inlineStr"/>
    </row>
    <row r="25">
      <c r="A25" s="11" t="inlineStr"/>
      <c r="B25" s="11" t="inlineStr"/>
      <c r="C25" s="6" t="inlineStr"/>
      <c r="D25" s="6" t="inlineStr"/>
      <c r="E25" s="10">
        <f>IF(D25=0,"",C25/D25)</f>
        <v/>
      </c>
      <c r="F25" s="8">
        <f>IF(D25=0,"",D25-C25)</f>
        <v/>
      </c>
      <c r="G25" s="7" t="inlineStr"/>
      <c r="H25" s="8">
        <f>IF(OR(D25=0,G25=""),"",(D25-C25)*G25)</f>
        <v/>
      </c>
      <c r="I25" s="18">
        <f>IF(D25=0,"",IF(D25&lt;7,IF(E25&lt;=0.2,"Add-on - keep","Add-on - reprice"),IF(AND(F25&gt;=12,E25&lt;=0.3),"Feature it",IF(F25&gt;=8,"Keep",IF(F25&gt;=5,"Watch","Reprice or cut")))))</f>
        <v/>
      </c>
      <c r="J25" s="11" t="inlineStr"/>
    </row>
    <row r="26">
      <c r="A26" s="11" t="inlineStr"/>
      <c r="B26" s="11" t="inlineStr"/>
      <c r="C26" s="6" t="inlineStr"/>
      <c r="D26" s="6" t="inlineStr"/>
      <c r="E26" s="10">
        <f>IF(D26=0,"",C26/D26)</f>
        <v/>
      </c>
      <c r="F26" s="8">
        <f>IF(D26=0,"",D26-C26)</f>
        <v/>
      </c>
      <c r="G26" s="7" t="inlineStr"/>
      <c r="H26" s="8">
        <f>IF(OR(D26=0,G26=""),"",(D26-C26)*G26)</f>
        <v/>
      </c>
      <c r="I26" s="18">
        <f>IF(D26=0,"",IF(D26&lt;7,IF(E26&lt;=0.2,"Add-on - keep","Add-on - reprice"),IF(AND(F26&gt;=12,E26&lt;=0.3),"Feature it",IF(F26&gt;=8,"Keep",IF(F26&gt;=5,"Watch","Reprice or cut")))))</f>
        <v/>
      </c>
      <c r="J26" s="11" t="inlineStr"/>
    </row>
    <row r="27">
      <c r="A27" s="11" t="inlineStr"/>
      <c r="B27" s="11" t="inlineStr"/>
      <c r="C27" s="6" t="inlineStr"/>
      <c r="D27" s="6" t="inlineStr"/>
      <c r="E27" s="10">
        <f>IF(D27=0,"",C27/D27)</f>
        <v/>
      </c>
      <c r="F27" s="8">
        <f>IF(D27=0,"",D27-C27)</f>
        <v/>
      </c>
      <c r="G27" s="7" t="inlineStr"/>
      <c r="H27" s="8">
        <f>IF(OR(D27=0,G27=""),"",(D27-C27)*G27)</f>
        <v/>
      </c>
      <c r="I27" s="18">
        <f>IF(D27=0,"",IF(D27&lt;7,IF(E27&lt;=0.2,"Add-on - keep","Add-on - reprice"),IF(AND(F27&gt;=12,E27&lt;=0.3),"Feature it",IF(F27&gt;=8,"Keep",IF(F27&gt;=5,"Watch","Reprice or cut")))))</f>
        <v/>
      </c>
      <c r="J27" s="11" t="inlineStr"/>
    </row>
    <row r="29">
      <c r="A29" s="5" t="inlineStr">
        <is>
          <t>Items on the menu</t>
        </is>
      </c>
      <c r="D29" s="18">
        <f>COUNT(D6:D27)</f>
        <v/>
      </c>
      <c r="E29" s="3" t="inlineStr">
        <is>
          <t>10-14 is the sweet spot. More than that and your ticket times blow up.</t>
        </is>
      </c>
    </row>
    <row r="30">
      <c r="A30" s="5" t="inlineStr">
        <is>
          <t>Mix entered (should total 100%)</t>
        </is>
      </c>
      <c r="G30" s="10">
        <f>SUM(G6:G27)</f>
        <v/>
      </c>
    </row>
    <row r="31">
      <c r="A31" s="4" t="inlineStr">
        <is>
          <t>Weighted contribution per cover ($)</t>
        </is>
      </c>
      <c r="H31" s="9">
        <f>SUM(H6:H27)</f>
        <v/>
      </c>
      <c r="J31" s="3" t="inlineStr">
        <is>
          <t>Compare this to the contribution per cover on Sheet 1. If it is lower, your real menu is weaker than your plan.</t>
        </is>
      </c>
    </row>
    <row r="32">
      <c r="A32" s="5" t="inlineStr">
        <is>
          <t>Average contribution per item ($)</t>
        </is>
      </c>
      <c r="F32" s="8">
        <f>IFERROR(AVERAGE(F6:F27),0)</f>
        <v/>
      </c>
    </row>
    <row r="34">
      <c r="A34" s="3" t="inlineStr">
        <is>
          <t>Prices shown are placeholders. Replace every one with your own costed numbers before you print a menu.</t>
        </is>
      </c>
    </row>
  </sheetData>
  <conditionalFormatting sqref="E6:E27">
    <cfRule type="cellIs" priority="1" operator="greaterThan" dxfId="0">
      <formula>0.33</formula>
    </cfRule>
    <cfRule type="cellIs" priority="2" operator="lessThanOrEqual" dxfId="1">
      <formula>0.26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16" customWidth="1" min="4" max="4"/>
    <col width="52" customWidth="1" min="5" max="5"/>
  </cols>
  <sheetData>
    <row r="1">
      <c r="A1" s="1" t="inlineStr">
        <is>
          <t>Step 3: What Brunch Adds to the Year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Model Saturday and Sunday separately. Sunday usually outperforms Saturday by 10-20% in most markets.</t>
        </is>
      </c>
    </row>
    <row r="5">
      <c r="A5" s="17" t="inlineStr">
        <is>
          <t>Line</t>
        </is>
      </c>
      <c r="B5" s="17" t="inlineStr">
        <is>
          <t>Saturday</t>
        </is>
      </c>
      <c r="C5" s="17" t="inlineStr">
        <is>
          <t>Sunday</t>
        </is>
      </c>
      <c r="D5" s="17" t="inlineStr">
        <is>
          <t>Weekend total</t>
        </is>
      </c>
      <c r="E5" s="17" t="inlineStr">
        <is>
          <t>Note</t>
        </is>
      </c>
    </row>
    <row r="6">
      <c r="A6" s="5" t="inlineStr">
        <is>
          <t>Projected covers</t>
        </is>
      </c>
      <c r="B6" s="11" t="n">
        <v>65</v>
      </c>
      <c r="C6" s="11" t="n">
        <v>78</v>
      </c>
      <c r="D6" s="12">
        <f>B6+C6</f>
        <v/>
      </c>
      <c r="E6" s="3" t="inlineStr">
        <is>
          <t>Use weeks 4-6 actuals once you have them, not your launch weekend.</t>
        </is>
      </c>
    </row>
    <row r="7">
      <c r="A7" s="5" t="inlineStr">
        <is>
          <t>Break-even covers</t>
        </is>
      </c>
      <c r="B7" s="12">
        <f>'1. Break-Even Covers'!$B$33</f>
        <v/>
      </c>
      <c r="C7" s="12">
        <f>'1. Break-Even Covers'!$B$33</f>
        <v/>
      </c>
      <c r="D7" s="12">
        <f>B7+C7</f>
        <v/>
      </c>
    </row>
    <row r="8">
      <c r="A8" s="5" t="inlineStr">
        <is>
          <t>Covers above break-even</t>
        </is>
      </c>
      <c r="B8" s="12">
        <f>B6-B7</f>
        <v/>
      </c>
      <c r="C8" s="12">
        <f>C6-C7</f>
        <v/>
      </c>
      <c r="D8" s="12">
        <f>D6-D7</f>
        <v/>
      </c>
    </row>
    <row r="9">
      <c r="A9" s="5" t="inlineStr">
        <is>
          <t>Average check ($)</t>
        </is>
      </c>
      <c r="B9" s="8">
        <f>'1. Break-Even Covers'!$B$10</f>
        <v/>
      </c>
      <c r="C9" s="8">
        <f>'1. Break-Even Covers'!$B$10</f>
        <v/>
      </c>
      <c r="D9" s="8">
        <f>IF(D6=0,0,(B6*B9+C6*C9)/D6)</f>
        <v/>
      </c>
    </row>
    <row r="10">
      <c r="A10" s="5" t="inlineStr">
        <is>
          <t>Shift sales ($)</t>
        </is>
      </c>
      <c r="B10" s="12">
        <f>B6*B9</f>
        <v/>
      </c>
      <c r="C10" s="12">
        <f>C6*C9</f>
        <v/>
      </c>
      <c r="D10" s="12">
        <f>B10+C10</f>
        <v/>
      </c>
    </row>
    <row r="11">
      <c r="A11" s="5" t="inlineStr">
        <is>
          <t>Contribution ($)</t>
        </is>
      </c>
      <c r="B11" s="12">
        <f>B6*'1. Break-Even Covers'!$B$18</f>
        <v/>
      </c>
      <c r="C11" s="12">
        <f>C6*'1. Break-Even Covers'!$B$18</f>
        <v/>
      </c>
      <c r="D11" s="12">
        <f>B11+C11</f>
        <v/>
      </c>
    </row>
    <row r="12">
      <c r="A12" s="5" t="inlineStr">
        <is>
          <t>Incremental shift cost ($)</t>
        </is>
      </c>
      <c r="B12" s="12">
        <f>'1. Break-Even Covers'!$B$30</f>
        <v/>
      </c>
      <c r="C12" s="12">
        <f>'1. Break-Even Covers'!$B$30</f>
        <v/>
      </c>
      <c r="D12" s="12">
        <f>B12+C12</f>
        <v/>
      </c>
    </row>
    <row r="13">
      <c r="A13" s="4" t="inlineStr">
        <is>
          <t>SHIFT PROFIT ($)</t>
        </is>
      </c>
      <c r="B13" s="19">
        <f>B11-B12</f>
        <v/>
      </c>
      <c r="C13" s="19">
        <f>C11-C12</f>
        <v/>
      </c>
      <c r="D13" s="20">
        <f>B13+C13</f>
        <v/>
      </c>
    </row>
    <row r="15">
      <c r="A15" s="5" t="inlineStr">
        <is>
          <t>Weekends open per year</t>
        </is>
      </c>
      <c r="B15" s="11" t="n">
        <v>50</v>
      </c>
    </row>
    <row r="16">
      <c r="A16" s="4" t="inlineStr">
        <is>
          <t>ANNUAL PROFIT FROM BRUNCH ($)</t>
        </is>
      </c>
      <c r="B16" s="21">
        <f>D13*B15</f>
        <v/>
      </c>
      <c r="E16" s="3" t="inlineStr">
        <is>
          <t>This is incremental profit - rent and insurance were already paid by your dinner service.</t>
        </is>
      </c>
    </row>
    <row r="17">
      <c r="A17" s="5" t="inlineStr">
        <is>
          <t>Annual added sales ($)</t>
        </is>
      </c>
      <c r="B17" s="12">
        <f>D10*B15</f>
        <v/>
      </c>
    </row>
    <row r="19">
      <c r="A19" s="5" t="inlineStr">
        <is>
          <t>One-time launch spend (menus, signage, smallwares, marketing) ($)</t>
        </is>
      </c>
      <c r="B19" s="13" t="n">
        <v>2500</v>
      </c>
    </row>
    <row r="20">
      <c r="A20" s="5" t="inlineStr">
        <is>
          <t>Weekends to pay back the launch</t>
        </is>
      </c>
      <c r="B20" s="12">
        <f>IF(D13&lt;=0,"never at these numbers",ROUNDUP(B19/D13,0))</f>
        <v/>
      </c>
    </row>
    <row r="22">
      <c r="A22" s="5" t="inlineStr">
        <is>
          <t>Sensitivity: what if covers run 20% under plan?</t>
        </is>
      </c>
      <c r="B22" s="12">
        <f>(B6*0.8+C6*0.8)*'1. Break-Even Covers'!$B$18-D12</f>
        <v/>
      </c>
      <c r="E22" s="3" t="inlineStr">
        <is>
          <t>If this is negative, you have no cushion. Cut one position from the shift or raise the check before launch.</t>
        </is>
      </c>
    </row>
    <row r="23">
      <c r="A23" s="5" t="inlineStr">
        <is>
          <t>Sensitivity: what if beverage attachment drops to 30%?</t>
        </is>
      </c>
      <c r="B23" s="12">
        <f>D6*(('1. Break-Even Covers'!B6+0.3*'1. Break-Even Covers'!B8)*'1. Break-Even Covers'!B17)-D12</f>
        <v/>
      </c>
      <c r="E23" s="3" t="inlineStr">
        <is>
          <t>Beverage attachment is the single biggest swing factor in brunch. Train servers to lead with the drink list.</t>
        </is>
      </c>
    </row>
    <row r="25">
      <c r="A25" s="3" t="inlineStr">
        <is>
          <t>Commission-free online ordering turns brunch into a takeout day part too. Cobblestone POS includes it free: cobblestonepos.com</t>
        </is>
      </c>
    </row>
  </sheetData>
  <conditionalFormatting sqref="B8">
    <cfRule type="cellIs" priority="1" operator="lessThan" dxfId="0">
      <formula>0</formula>
    </cfRule>
    <cfRule type="cellIs" priority="2" operator="greaterThanOrEqual" dxfId="1">
      <formula>0</formula>
    </cfRule>
  </conditionalFormatting>
  <conditionalFormatting sqref="C8">
    <cfRule type="cellIs" priority="3" operator="lessThan" dxfId="0">
      <formula>0</formula>
    </cfRule>
    <cfRule type="cellIs" priority="4" operator="greaterThanOrEqual" dxfId="1">
      <formula>0</formula>
    </cfRule>
  </conditionalFormatting>
  <conditionalFormatting sqref="D8">
    <cfRule type="cellIs" priority="5" operator="lessThan" dxfId="0">
      <formula>0</formula>
    </cfRule>
    <cfRule type="cellIs" priority="6" operator="greaterThanOrEqual" dxfId="1">
      <formula>0</formula>
    </cfRule>
  </conditionalFormatting>
  <conditionalFormatting sqref="B13">
    <cfRule type="cellIs" priority="7" operator="lessThan" dxfId="0">
      <formula>0</formula>
    </cfRule>
  </conditionalFormatting>
  <conditionalFormatting sqref="C13">
    <cfRule type="cellIs" priority="8" operator="lessThan" dxfId="0">
      <formula>0</formula>
    </cfRule>
  </conditionalFormatting>
  <conditionalFormatting sqref="D13">
    <cfRule type="cellIs" priority="9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3" customWidth="1" min="4" max="4"/>
    <col width="14" customWidth="1" min="5" max="5"/>
    <col width="13" customWidth="1" min="6" max="6"/>
    <col width="13" customWidth="1" min="7" max="7"/>
    <col width="13" customWidth="1" min="8" max="8"/>
    <col width="38" customWidth="1" min="9" max="9"/>
  </cols>
  <sheetData>
    <row r="1">
      <c r="A1" s="1" t="inlineStr">
        <is>
          <t>Step 4: Prove It Works - or Close It Honestly</t>
        </is>
      </c>
    </row>
    <row r="2">
      <c r="A2" s="2" t="inlineStr">
        <is>
          <t>The Restaurant Owner Hub  ·  free tool</t>
        </is>
      </c>
    </row>
    <row r="3">
      <c r="A3" s="3" t="inlineStr">
        <is>
          <t>Log every brunch weekend. Six weekends is enough to know. Do not extend a losing shift on hope.</t>
        </is>
      </c>
    </row>
    <row r="5">
      <c r="A5" s="17" t="inlineStr">
        <is>
          <t>Weekend</t>
        </is>
      </c>
      <c r="B5" s="17" t="inlineStr">
        <is>
          <t>Covers</t>
        </is>
      </c>
      <c r="C5" s="17" t="inlineStr">
        <is>
          <t>Sales $</t>
        </is>
      </c>
      <c r="D5" s="17" t="inlineStr">
        <is>
          <t>Food cost $</t>
        </is>
      </c>
      <c r="E5" s="17" t="inlineStr">
        <is>
          <t>Shift labor $</t>
        </is>
      </c>
      <c r="F5" s="17" t="inlineStr">
        <is>
          <t>Bev covers</t>
        </is>
      </c>
      <c r="G5" s="17" t="inlineStr">
        <is>
          <t>Bev attach %</t>
        </is>
      </c>
      <c r="H5" s="17" t="inlineStr">
        <is>
          <t>Shift profit $</t>
        </is>
      </c>
      <c r="I5" s="17" t="inlineStr">
        <is>
          <t>What you changed</t>
        </is>
      </c>
    </row>
    <row r="6">
      <c r="A6" s="5" t="inlineStr">
        <is>
          <t>W1</t>
        </is>
      </c>
      <c r="B6" s="13" t="inlineStr"/>
      <c r="C6" s="13" t="inlineStr"/>
      <c r="D6" s="13" t="inlineStr"/>
      <c r="E6" s="13" t="inlineStr"/>
      <c r="F6" s="13" t="inlineStr"/>
      <c r="G6" s="10">
        <f>IF(B6="","",F6/B6)</f>
        <v/>
      </c>
      <c r="H6" s="12">
        <f>IF(C6="","",C6-D6-E6)</f>
        <v/>
      </c>
      <c r="I6" s="11" t="inlineStr"/>
    </row>
    <row r="7">
      <c r="A7" s="5" t="inlineStr">
        <is>
          <t>W2</t>
        </is>
      </c>
      <c r="B7" s="13" t="inlineStr"/>
      <c r="C7" s="13" t="inlineStr"/>
      <c r="D7" s="13" t="inlineStr"/>
      <c r="E7" s="13" t="inlineStr"/>
      <c r="F7" s="13" t="inlineStr"/>
      <c r="G7" s="10">
        <f>IF(B7="","",F7/B7)</f>
        <v/>
      </c>
      <c r="H7" s="12">
        <f>IF(C7="","",C7-D7-E7)</f>
        <v/>
      </c>
      <c r="I7" s="11" t="inlineStr"/>
    </row>
    <row r="8">
      <c r="A8" s="5" t="inlineStr">
        <is>
          <t>W3</t>
        </is>
      </c>
      <c r="B8" s="13" t="inlineStr"/>
      <c r="C8" s="13" t="inlineStr"/>
      <c r="D8" s="13" t="inlineStr"/>
      <c r="E8" s="13" t="inlineStr"/>
      <c r="F8" s="13" t="inlineStr"/>
      <c r="G8" s="10">
        <f>IF(B8="","",F8/B8)</f>
        <v/>
      </c>
      <c r="H8" s="12">
        <f>IF(C8="","",C8-D8-E8)</f>
        <v/>
      </c>
      <c r="I8" s="11" t="inlineStr"/>
    </row>
    <row r="9">
      <c r="A9" s="5" t="inlineStr">
        <is>
          <t>W4</t>
        </is>
      </c>
      <c r="B9" s="13" t="inlineStr"/>
      <c r="C9" s="13" t="inlineStr"/>
      <c r="D9" s="13" t="inlineStr"/>
      <c r="E9" s="13" t="inlineStr"/>
      <c r="F9" s="13" t="inlineStr"/>
      <c r="G9" s="10">
        <f>IF(B9="","",F9/B9)</f>
        <v/>
      </c>
      <c r="H9" s="12">
        <f>IF(C9="","",C9-D9-E9)</f>
        <v/>
      </c>
      <c r="I9" s="11" t="inlineStr"/>
    </row>
    <row r="10">
      <c r="A10" s="5" t="inlineStr">
        <is>
          <t>W5</t>
        </is>
      </c>
      <c r="B10" s="13" t="inlineStr"/>
      <c r="C10" s="13" t="inlineStr"/>
      <c r="D10" s="13" t="inlineStr"/>
      <c r="E10" s="13" t="inlineStr"/>
      <c r="F10" s="13" t="inlineStr"/>
      <c r="G10" s="10">
        <f>IF(B10="","",F10/B10)</f>
        <v/>
      </c>
      <c r="H10" s="12">
        <f>IF(C10="","",C10-D10-E10)</f>
        <v/>
      </c>
      <c r="I10" s="11" t="inlineStr"/>
    </row>
    <row r="11">
      <c r="A11" s="5" t="inlineStr">
        <is>
          <t>W6</t>
        </is>
      </c>
      <c r="B11" s="13" t="inlineStr"/>
      <c r="C11" s="13" t="inlineStr"/>
      <c r="D11" s="13" t="inlineStr"/>
      <c r="E11" s="13" t="inlineStr"/>
      <c r="F11" s="13" t="inlineStr"/>
      <c r="G11" s="10">
        <f>IF(B11="","",F11/B11)</f>
        <v/>
      </c>
      <c r="H11" s="12">
        <f>IF(C11="","",C11-D11-E11)</f>
        <v/>
      </c>
      <c r="I11" s="11" t="inlineStr"/>
    </row>
    <row r="12">
      <c r="A12" s="5" t="inlineStr">
        <is>
          <t>W7</t>
        </is>
      </c>
      <c r="B12" s="13" t="inlineStr"/>
      <c r="C12" s="13" t="inlineStr"/>
      <c r="D12" s="13" t="inlineStr"/>
      <c r="E12" s="13" t="inlineStr"/>
      <c r="F12" s="13" t="inlineStr"/>
      <c r="G12" s="10">
        <f>IF(B12="","",F12/B12)</f>
        <v/>
      </c>
      <c r="H12" s="12">
        <f>IF(C12="","",C12-D12-E12)</f>
        <v/>
      </c>
      <c r="I12" s="11" t="inlineStr"/>
    </row>
    <row r="13">
      <c r="A13" s="5" t="inlineStr">
        <is>
          <t>W8</t>
        </is>
      </c>
      <c r="B13" s="13" t="inlineStr"/>
      <c r="C13" s="13" t="inlineStr"/>
      <c r="D13" s="13" t="inlineStr"/>
      <c r="E13" s="13" t="inlineStr"/>
      <c r="F13" s="13" t="inlineStr"/>
      <c r="G13" s="10">
        <f>IF(B13="","",F13/B13)</f>
        <v/>
      </c>
      <c r="H13" s="12">
        <f>IF(C13="","",C13-D13-E13)</f>
        <v/>
      </c>
      <c r="I13" s="11" t="inlineStr"/>
    </row>
    <row r="14">
      <c r="A14" s="5" t="inlineStr">
        <is>
          <t>W9</t>
        </is>
      </c>
      <c r="B14" s="13" t="inlineStr"/>
      <c r="C14" s="13" t="inlineStr"/>
      <c r="D14" s="13" t="inlineStr"/>
      <c r="E14" s="13" t="inlineStr"/>
      <c r="F14" s="13" t="inlineStr"/>
      <c r="G14" s="10">
        <f>IF(B14="","",F14/B14)</f>
        <v/>
      </c>
      <c r="H14" s="12">
        <f>IF(C14="","",C14-D14-E14)</f>
        <v/>
      </c>
      <c r="I14" s="11" t="inlineStr"/>
    </row>
    <row r="15">
      <c r="A15" s="5" t="inlineStr">
        <is>
          <t>W10</t>
        </is>
      </c>
      <c r="B15" s="13" t="inlineStr"/>
      <c r="C15" s="13" t="inlineStr"/>
      <c r="D15" s="13" t="inlineStr"/>
      <c r="E15" s="13" t="inlineStr"/>
      <c r="F15" s="13" t="inlineStr"/>
      <c r="G15" s="10">
        <f>IF(B15="","",F15/B15)</f>
        <v/>
      </c>
      <c r="H15" s="12">
        <f>IF(C15="","",C15-D15-E15)</f>
        <v/>
      </c>
      <c r="I15" s="11" t="inlineStr"/>
    </row>
    <row r="16">
      <c r="A16" s="5" t="inlineStr">
        <is>
          <t>W11</t>
        </is>
      </c>
      <c r="B16" s="13" t="inlineStr"/>
      <c r="C16" s="13" t="inlineStr"/>
      <c r="D16" s="13" t="inlineStr"/>
      <c r="E16" s="13" t="inlineStr"/>
      <c r="F16" s="13" t="inlineStr"/>
      <c r="G16" s="10">
        <f>IF(B16="","",F16/B16)</f>
        <v/>
      </c>
      <c r="H16" s="12">
        <f>IF(C16="","",C16-D16-E16)</f>
        <v/>
      </c>
      <c r="I16" s="11" t="inlineStr"/>
    </row>
    <row r="17">
      <c r="A17" s="5" t="inlineStr">
        <is>
          <t>W12</t>
        </is>
      </c>
      <c r="B17" s="13" t="inlineStr"/>
      <c r="C17" s="13" t="inlineStr"/>
      <c r="D17" s="13" t="inlineStr"/>
      <c r="E17" s="13" t="inlineStr"/>
      <c r="F17" s="13" t="inlineStr"/>
      <c r="G17" s="10">
        <f>IF(B17="","",F17/B17)</f>
        <v/>
      </c>
      <c r="H17" s="12">
        <f>IF(C17="","",C17-D17-E17)</f>
        <v/>
      </c>
      <c r="I17" s="11" t="inlineStr"/>
    </row>
    <row r="19">
      <c r="A19" s="4" t="inlineStr">
        <is>
          <t>TOTALS</t>
        </is>
      </c>
      <c r="B19" s="22">
        <f>SUM(B6:B17)</f>
        <v/>
      </c>
      <c r="C19" s="22">
        <f>SUM(C6:C17)</f>
        <v/>
      </c>
      <c r="D19" s="22">
        <f>SUM(D6:D17)</f>
        <v/>
      </c>
      <c r="E19" s="22">
        <f>SUM(E6:E17)</f>
        <v/>
      </c>
      <c r="G19" s="23">
        <f>IF(B19=0,0,SUM(F6:F17)/B19)</f>
        <v/>
      </c>
      <c r="H19" s="20">
        <f>SUM(H6:H17)</f>
        <v/>
      </c>
    </row>
    <row r="20">
      <c r="A20" s="5" t="inlineStr">
        <is>
          <t>Average check ($)</t>
        </is>
      </c>
      <c r="C20" s="8">
        <f>IF(B19=0,0,C19/B19)</f>
        <v/>
      </c>
    </row>
    <row r="21">
      <c r="A21" s="5" t="inlineStr">
        <is>
          <t>Food cost % of sales</t>
        </is>
      </c>
      <c r="D21" s="10">
        <f>IF(C19=0,0,D19/C19)</f>
        <v/>
      </c>
    </row>
    <row r="22">
      <c r="A22" s="5" t="inlineStr">
        <is>
          <t>Labor % of sales</t>
        </is>
      </c>
      <c r="E22" s="10">
        <f>IF(C19=0,0,E19/C19)</f>
        <v/>
      </c>
      <c r="I22" s="3" t="inlineStr">
        <is>
          <t>Brunch labor above 32% of sales means you are staffing it like dinner.</t>
        </is>
      </c>
    </row>
    <row r="24">
      <c r="A24" s="4" t="inlineStr">
        <is>
          <t>THE DECISION</t>
        </is>
      </c>
      <c r="C24" s="24">
        <f>IF(B19=0,"Log at least 4 weekends first",IF(H19&lt;=0,"CLOSE IT - the shift loses money",IF(H19/MAX(1,COUNT(B6:B17))&gt;'1. Break-Even Covers'!$B$30*0.3,"EXTEND - add Friday or a longer window","KEEP - profitable, keep tuning the check average")))</f>
        <v/>
      </c>
    </row>
    <row r="26">
      <c r="A26" s="3" t="inlineStr">
        <is>
          <t>Verdict rule: losing money after six weekends of clean execution means demand is the problem, not the menu. Closing early is cheaper than defending it for a year.</t>
        </is>
      </c>
    </row>
    <row r="27">
      <c r="A27" s="3" t="inlineStr">
        <is>
          <t>Pull covers, sales, and item mix straight from your POS day-part report. Cobblestone POS does this free, no monthly fee: cobblestonepos.com</t>
        </is>
      </c>
    </row>
  </sheetData>
  <conditionalFormatting sqref="G6:G17">
    <cfRule type="cellIs" priority="1" operator="lessThan" dxfId="0">
      <formula>0.4</formula>
    </cfRule>
    <cfRule type="cellIs" priority="2" operator="greaterThanOrEqual" dxfId="1">
      <formula>0.4</formula>
    </cfRule>
  </conditionalFormatting>
  <conditionalFormatting sqref="H6:H17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E22">
    <cfRule type="cellIs" priority="5" operator="greaterThan" dxfId="0">
      <formula>0.32</formula>
    </cfRule>
    <cfRule type="cellIs" priority="6" operator="lessThanOrEqual" dxfId="1">
      <formula>0.28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2026-08-11T12:13:28Z</dcterms:created>
  <dcterms:modified xmlns:dcterms="http://purl.org/dc/terms/" xmlns:xsi="http://www.w3.org/2001/XMLSchema-instance" xsi:type="dcterms:W3CDTF">2026-08-11T12:13:28Z</dcterms:modified>
</cp:coreProperties>
</file>